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020" activeTab="0"/>
  </bookViews>
  <sheets>
    <sheet name="Turnier" sheetId="1" r:id="rId1"/>
  </sheets>
  <definedNames>
    <definedName name="_xlnm.Print_Area" localSheetId="0">'Turnier'!$A$1:$BD$65</definedName>
  </definedNames>
  <calcPr fullCalcOnLoad="1"/>
</workbook>
</file>

<file path=xl/sharedStrings.xml><?xml version="1.0" encoding="utf-8"?>
<sst xmlns="http://schemas.openxmlformats.org/spreadsheetml/2006/main" count="231" uniqueCount="79">
  <si>
    <t>Veranstalter</t>
  </si>
  <si>
    <t>Am</t>
  </si>
  <si>
    <t>, den</t>
  </si>
  <si>
    <t>Veranstaltungsort</t>
  </si>
  <si>
    <t>Beginn:</t>
  </si>
  <si>
    <t>Uhr</t>
  </si>
  <si>
    <t>Spielzeit:</t>
  </si>
  <si>
    <t>x</t>
  </si>
  <si>
    <t>min</t>
  </si>
  <si>
    <t>Pause:</t>
  </si>
  <si>
    <t>Teilnehmende Mannschaften</t>
  </si>
  <si>
    <t>Gruppe A</t>
  </si>
  <si>
    <t>SR</t>
  </si>
  <si>
    <t>Gruppe B</t>
  </si>
  <si>
    <t>1.</t>
  </si>
  <si>
    <t>A1</t>
  </si>
  <si>
    <t>B1</t>
  </si>
  <si>
    <t>2.</t>
  </si>
  <si>
    <t>A2</t>
  </si>
  <si>
    <t>B2</t>
  </si>
  <si>
    <t>3.</t>
  </si>
  <si>
    <t>A3</t>
  </si>
  <si>
    <t>B3</t>
  </si>
  <si>
    <t>4.</t>
  </si>
  <si>
    <t>A4</t>
  </si>
  <si>
    <t>B4</t>
  </si>
  <si>
    <t>5.</t>
  </si>
  <si>
    <t>A5</t>
  </si>
  <si>
    <t>B5</t>
  </si>
  <si>
    <t>Spielplan Vorrunde</t>
  </si>
  <si>
    <t>Nr.</t>
  </si>
  <si>
    <t>Platz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</si>
  <si>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</si>
  <si>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</si>
  <si>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</si>
  <si>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</si>
  <si>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</si>
  <si>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</si>
  <si>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</si>
  <si>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</si>
  <si>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</si>
  <si>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Abschlußtabellen Vorrunde</t>
  </si>
  <si>
    <t>Pkt.</t>
  </si>
  <si>
    <t>Tore</t>
  </si>
  <si>
    <t>Diff.</t>
  </si>
  <si>
    <t>Endrunde</t>
  </si>
  <si>
    <t>2. Gruppe A</t>
  </si>
  <si>
    <t>2. Gruppe B</t>
  </si>
  <si>
    <t>Endspiel</t>
  </si>
  <si>
    <t>1. Gruppe A</t>
  </si>
  <si>
    <t>1. Gruppe B</t>
  </si>
  <si>
    <t>Gruppe</t>
  </si>
  <si>
    <t>Fußballturnier für Junioren (Jahrgang)</t>
  </si>
  <si>
    <t>Turnier</t>
  </si>
  <si>
    <t>LOGO</t>
  </si>
  <si>
    <t>Spiel um Platz 3</t>
  </si>
  <si>
    <t>Spiel um Platz 7</t>
  </si>
  <si>
    <t>4. Gruppe A</t>
  </si>
  <si>
    <t>4. Gruppe B</t>
  </si>
  <si>
    <t>1. Halbfinale</t>
  </si>
  <si>
    <t>2. Halbfinale</t>
  </si>
  <si>
    <t>Spiel um Platz 5</t>
  </si>
  <si>
    <t>3. Gruppe A</t>
  </si>
  <si>
    <t>3. Gruppe B</t>
  </si>
  <si>
    <t>V. Platzierungen</t>
  </si>
  <si>
    <t>6.</t>
  </si>
  <si>
    <t>7.</t>
  </si>
  <si>
    <t>8.</t>
  </si>
  <si>
    <t>Spiel um Platz 9</t>
  </si>
  <si>
    <t>5. Gruppe A</t>
  </si>
  <si>
    <t>5. Gruppe B</t>
  </si>
  <si>
    <t>Verlierer Spiel 23</t>
  </si>
  <si>
    <t>Verlierer Spiel 24</t>
  </si>
  <si>
    <t>Sieger Spiel 23</t>
  </si>
  <si>
    <t>Sieger Spiel 24</t>
  </si>
  <si>
    <t>9.</t>
  </si>
  <si>
    <t>10.</t>
  </si>
  <si>
    <t>B6</t>
  </si>
  <si>
    <t>11.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</si>
</sst>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h:mm;@"/>
    <numFmt numFmtId="166" formatCode="0_ ;[Red]\-0\ "/>
    <numFmt numFmtId="167" formatCode="[$-407]dddd\,\ d\.\ mmmm\ yyyy"/>
    <numFmt numFmtId="168" formatCode="dddd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8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22"/>
      <name val="Comic Sans MS"/>
      <family val="4"/>
    </font>
    <font>
      <sz val="8"/>
      <name val="Arial"/>
      <family val="2"/>
    </font>
    <font>
      <b/>
      <sz val="14"/>
      <name val="Arial"/>
      <family val="2"/>
    </font>
    <font>
      <b/>
      <sz val="18"/>
      <name val="Comic Sans MS"/>
      <family val="4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2"/>
      <color indexed="10"/>
      <name val="Comic Sans MS"/>
      <family val="4"/>
    </font>
    <font>
      <sz val="10"/>
      <color indexed="10"/>
      <name val="Arial"/>
      <family val="2"/>
    </font>
    <font>
      <sz val="18"/>
      <color indexed="10"/>
      <name val="Comic Sans MS"/>
      <family val="4"/>
    </font>
    <font>
      <sz val="12"/>
      <color indexed="10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8"/>
      <color rgb="FFFF0000"/>
      <name val="Comic Sans MS"/>
      <family val="4"/>
    </font>
    <font>
      <sz val="12"/>
      <color rgb="FFFF0000"/>
      <name val="Arial"/>
      <family val="2"/>
    </font>
    <font>
      <sz val="22"/>
      <color rgb="FFFF0000"/>
      <name val="Comic Sans MS"/>
      <family val="4"/>
    </font>
    <font>
      <b/>
      <sz val="10"/>
      <color theme="0"/>
      <name val="Arial"/>
      <family val="2"/>
    </font>
    <font>
      <sz val="18"/>
      <color theme="0"/>
      <name val="Comic Sans MS"/>
      <family val="4"/>
    </font>
    <font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hidden="1"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164" fontId="61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readingOrder="2"/>
    </xf>
    <xf numFmtId="164" fontId="62" fillId="0" borderId="0" xfId="0" applyNumberFormat="1" applyFont="1" applyFill="1" applyBorder="1" applyAlignment="1">
      <alignment horizontal="center" vertical="center" readingOrder="1"/>
    </xf>
    <xf numFmtId="0" fontId="61" fillId="0" borderId="0" xfId="0" applyFont="1" applyFill="1" applyBorder="1" applyAlignment="1">
      <alignment horizontal="center" vertical="center"/>
    </xf>
    <xf numFmtId="164" fontId="61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5" fontId="4" fillId="0" borderId="0" xfId="0" applyNumberFormat="1" applyFont="1" applyBorder="1" applyAlignment="1">
      <alignment horizontal="center"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 vertical="center"/>
    </xf>
    <xf numFmtId="0" fontId="65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61" fillId="0" borderId="0" xfId="0" applyFont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0" fillId="0" borderId="21" xfId="0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0" fontId="0" fillId="0" borderId="29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165" fontId="0" fillId="0" borderId="35" xfId="0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165" fontId="0" fillId="0" borderId="33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5" fontId="0" fillId="35" borderId="35" xfId="0" applyNumberFormat="1" applyFont="1" applyFill="1" applyBorder="1" applyAlignment="1">
      <alignment horizontal="center" vertical="center"/>
    </xf>
    <xf numFmtId="165" fontId="0" fillId="35" borderId="36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165" fontId="0" fillId="35" borderId="42" xfId="0" applyNumberFormat="1" applyFont="1" applyFill="1" applyBorder="1" applyAlignment="1">
      <alignment horizontal="center" vertical="center"/>
    </xf>
    <xf numFmtId="165" fontId="0" fillId="35" borderId="43" xfId="0" applyNumberFormat="1" applyFont="1" applyFill="1" applyBorder="1" applyAlignment="1">
      <alignment horizontal="center" vertical="center"/>
    </xf>
    <xf numFmtId="165" fontId="0" fillId="35" borderId="38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5" fontId="4" fillId="0" borderId="10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5" fontId="0" fillId="0" borderId="47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48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7" fillId="35" borderId="52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54" xfId="0" applyFont="1" applyFill="1" applyBorder="1" applyAlignment="1">
      <alignment horizontal="center" vertical="center"/>
    </xf>
    <xf numFmtId="0" fontId="7" fillId="36" borderId="5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/>
    </xf>
    <xf numFmtId="45" fontId="4" fillId="0" borderId="13" xfId="0" applyNumberFormat="1" applyFont="1" applyBorder="1" applyAlignment="1">
      <alignment horizontal="center"/>
    </xf>
    <xf numFmtId="0" fontId="7" fillId="37" borderId="59" xfId="0" applyFont="1" applyFill="1" applyBorder="1" applyAlignment="1">
      <alignment horizontal="center" vertical="center"/>
    </xf>
    <xf numFmtId="0" fontId="7" fillId="37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vertical="center"/>
    </xf>
    <xf numFmtId="0" fontId="69" fillId="0" borderId="0" xfId="0" applyFont="1" applyFill="1" applyBorder="1" applyAlignment="1" applyProtection="1">
      <alignment horizontal="center"/>
      <protection hidden="1"/>
    </xf>
    <xf numFmtId="0" fontId="0" fillId="34" borderId="33" xfId="0" applyFont="1" applyFill="1" applyBorder="1" applyAlignment="1">
      <alignment horizontal="center" vertical="center"/>
    </xf>
    <xf numFmtId="0" fontId="0" fillId="38" borderId="63" xfId="0" applyFont="1" applyFill="1" applyBorder="1" applyAlignment="1">
      <alignment horizontal="center" vertical="center"/>
    </xf>
    <xf numFmtId="165" fontId="0" fillId="35" borderId="30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38" borderId="34" xfId="0" applyFont="1" applyFill="1" applyBorder="1" applyAlignment="1">
      <alignment horizontal="center" vertical="center"/>
    </xf>
    <xf numFmtId="165" fontId="0" fillId="35" borderId="65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left" vertical="center" shrinkToFit="1"/>
    </xf>
    <xf numFmtId="0" fontId="0" fillId="0" borderId="66" xfId="0" applyFont="1" applyFill="1" applyBorder="1" applyAlignment="1">
      <alignment horizontal="left" vertical="center" shrinkToFit="1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165" fontId="0" fillId="0" borderId="69" xfId="0" applyNumberFormat="1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165" fontId="0" fillId="35" borderId="72" xfId="0" applyNumberFormat="1" applyFont="1" applyFill="1" applyBorder="1" applyAlignment="1">
      <alignment horizontal="center" vertical="center"/>
    </xf>
    <xf numFmtId="165" fontId="0" fillId="35" borderId="69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0" fontId="0" fillId="38" borderId="75" xfId="0" applyFont="1" applyFill="1" applyBorder="1" applyAlignment="1">
      <alignment horizontal="center" vertical="center"/>
    </xf>
    <xf numFmtId="165" fontId="0" fillId="0" borderId="76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left" vertical="center" shrinkToFit="1"/>
    </xf>
    <xf numFmtId="0" fontId="0" fillId="0" borderId="78" xfId="0" applyFont="1" applyFill="1" applyBorder="1" applyAlignment="1">
      <alignment horizontal="left" vertical="center" shrinkToFit="1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5" fontId="0" fillId="0" borderId="82" xfId="0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left" vertical="center" shrinkToFit="1"/>
    </xf>
    <xf numFmtId="0" fontId="0" fillId="0" borderId="84" xfId="0" applyFont="1" applyFill="1" applyBorder="1" applyAlignment="1">
      <alignment horizontal="left" vertical="center" shrinkToFit="1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65" fontId="0" fillId="35" borderId="89" xfId="0" applyNumberFormat="1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left" vertical="center" shrinkToFit="1"/>
    </xf>
    <xf numFmtId="0" fontId="0" fillId="0" borderId="91" xfId="0" applyFont="1" applyFill="1" applyBorder="1" applyAlignment="1">
      <alignment horizontal="left" vertical="center" shrinkToFit="1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34" borderId="94" xfId="0" applyFont="1" applyFill="1" applyBorder="1" applyAlignment="1">
      <alignment horizontal="center" vertical="center"/>
    </xf>
    <xf numFmtId="0" fontId="0" fillId="34" borderId="9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0" fillId="33" borderId="96" xfId="0" applyFont="1" applyFill="1" applyBorder="1" applyAlignment="1">
      <alignment horizontal="center" vertical="center"/>
    </xf>
    <xf numFmtId="165" fontId="0" fillId="35" borderId="97" xfId="0" applyNumberFormat="1" applyFont="1" applyFill="1" applyBorder="1" applyAlignment="1">
      <alignment horizontal="center" vertical="center"/>
    </xf>
    <xf numFmtId="165" fontId="0" fillId="35" borderId="98" xfId="0" applyNumberFormat="1" applyFont="1" applyFill="1" applyBorder="1" applyAlignment="1">
      <alignment horizontal="center" vertical="center"/>
    </xf>
    <xf numFmtId="0" fontId="0" fillId="34" borderId="89" xfId="0" applyFont="1" applyFill="1" applyBorder="1" applyAlignment="1">
      <alignment horizontal="center" vertical="center"/>
    </xf>
    <xf numFmtId="165" fontId="0" fillId="0" borderId="89" xfId="0" applyNumberFormat="1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34" borderId="76" xfId="0" applyFont="1" applyFill="1" applyBorder="1" applyAlignment="1">
      <alignment horizontal="center" vertical="center"/>
    </xf>
    <xf numFmtId="165" fontId="0" fillId="35" borderId="100" xfId="0" applyNumberFormat="1" applyFont="1" applyFill="1" applyBorder="1" applyAlignment="1">
      <alignment horizontal="center" vertical="center"/>
    </xf>
    <xf numFmtId="165" fontId="0" fillId="35" borderId="77" xfId="0" applyNumberFormat="1" applyFont="1" applyFill="1" applyBorder="1" applyAlignment="1">
      <alignment horizontal="center" vertical="center"/>
    </xf>
    <xf numFmtId="165" fontId="0" fillId="35" borderId="74" xfId="0" applyNumberFormat="1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165" fontId="0" fillId="35" borderId="96" xfId="0" applyNumberFormat="1" applyFont="1" applyFill="1" applyBorder="1" applyAlignment="1">
      <alignment horizontal="center" vertical="center"/>
    </xf>
    <xf numFmtId="165" fontId="0" fillId="35" borderId="33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65" fontId="0" fillId="0" borderId="98" xfId="0" applyNumberFormat="1" applyFont="1" applyFill="1" applyBorder="1" applyAlignment="1">
      <alignment horizontal="center" vertical="center"/>
    </xf>
    <xf numFmtId="0" fontId="0" fillId="34" borderId="102" xfId="0" applyFont="1" applyFill="1" applyBorder="1" applyAlignment="1">
      <alignment horizontal="center" vertical="center"/>
    </xf>
    <xf numFmtId="0" fontId="7" fillId="39" borderId="103" xfId="0" applyFont="1" applyFill="1" applyBorder="1" applyAlignment="1">
      <alignment horizontal="center" vertical="center"/>
    </xf>
    <xf numFmtId="0" fontId="7" fillId="40" borderId="103" xfId="0" applyFont="1" applyFill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10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05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0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0" borderId="106" xfId="0" applyNumberForma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10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0" fillId="0" borderId="108" xfId="0" applyNumberForma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1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0" fillId="0" borderId="110" xfId="0" applyNumberFormat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/>
    </xf>
    <xf numFmtId="0" fontId="7" fillId="36" borderId="53" xfId="0" applyFont="1" applyFill="1" applyBorder="1" applyAlignment="1">
      <alignment horizontal="center" vertical="center"/>
    </xf>
    <xf numFmtId="0" fontId="6" fillId="36" borderId="45" xfId="0" applyFont="1" applyFill="1" applyBorder="1" applyAlignment="1">
      <alignment horizontal="center" vertical="center"/>
    </xf>
    <xf numFmtId="0" fontId="6" fillId="36" borderId="54" xfId="0" applyFont="1" applyFill="1" applyBorder="1" applyAlignment="1">
      <alignment horizontal="center" vertical="center"/>
    </xf>
    <xf numFmtId="0" fontId="6" fillId="36" borderId="5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1" fillId="0" borderId="111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112" xfId="0" applyFont="1" applyBorder="1" applyAlignment="1" applyProtection="1">
      <alignment horizontal="left" vertical="center"/>
      <protection hidden="1"/>
    </xf>
    <xf numFmtId="0" fontId="11" fillId="0" borderId="113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38" borderId="114" xfId="0" applyFont="1" applyFill="1" applyBorder="1" applyAlignment="1">
      <alignment horizontal="right"/>
    </xf>
    <xf numFmtId="0" fontId="4" fillId="38" borderId="54" xfId="0" applyFont="1" applyFill="1" applyBorder="1" applyAlignment="1">
      <alignment horizontal="right"/>
    </xf>
    <xf numFmtId="0" fontId="4" fillId="38" borderId="54" xfId="0" applyFont="1" applyFill="1" applyBorder="1" applyAlignment="1">
      <alignment horizontal="left"/>
    </xf>
    <xf numFmtId="0" fontId="4" fillId="38" borderId="46" xfId="0" applyFont="1" applyFill="1" applyBorder="1" applyAlignment="1">
      <alignment horizontal="left"/>
    </xf>
    <xf numFmtId="0" fontId="4" fillId="33" borderId="114" xfId="0" applyFont="1" applyFill="1" applyBorder="1" applyAlignment="1">
      <alignment horizontal="right"/>
    </xf>
    <xf numFmtId="0" fontId="4" fillId="33" borderId="54" xfId="0" applyFont="1" applyFill="1" applyBorder="1" applyAlignment="1">
      <alignment horizontal="right"/>
    </xf>
    <xf numFmtId="0" fontId="4" fillId="33" borderId="54" xfId="0" applyFont="1" applyFill="1" applyBorder="1" applyAlignment="1">
      <alignment horizontal="left"/>
    </xf>
    <xf numFmtId="0" fontId="4" fillId="33" borderId="46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center" shrinkToFit="1"/>
    </xf>
    <xf numFmtId="0" fontId="3" fillId="0" borderId="115" xfId="0" applyFont="1" applyBorder="1" applyAlignment="1">
      <alignment horizontal="left" vertical="center" shrinkToFit="1"/>
    </xf>
    <xf numFmtId="0" fontId="7" fillId="34" borderId="52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8" borderId="52" xfId="0" applyFont="1" applyFill="1" applyBorder="1" applyAlignment="1">
      <alignment horizontal="center" vertical="center"/>
    </xf>
    <xf numFmtId="0" fontId="7" fillId="38" borderId="53" xfId="0" applyFont="1" applyFill="1" applyBorder="1" applyAlignment="1">
      <alignment horizontal="center" vertical="center"/>
    </xf>
    <xf numFmtId="0" fontId="6" fillId="38" borderId="45" xfId="0" applyFont="1" applyFill="1" applyBorder="1" applyAlignment="1">
      <alignment horizontal="center" vertical="center"/>
    </xf>
    <xf numFmtId="0" fontId="6" fillId="38" borderId="54" xfId="0" applyFont="1" applyFill="1" applyBorder="1" applyAlignment="1">
      <alignment horizontal="center" vertical="center"/>
    </xf>
    <xf numFmtId="0" fontId="6" fillId="38" borderId="55" xfId="0" applyFont="1" applyFill="1" applyBorder="1" applyAlignment="1">
      <alignment horizontal="center" vertical="center"/>
    </xf>
    <xf numFmtId="0" fontId="7" fillId="38" borderId="45" xfId="0" applyFont="1" applyFill="1" applyBorder="1" applyAlignment="1">
      <alignment horizontal="center" vertical="center"/>
    </xf>
    <xf numFmtId="0" fontId="7" fillId="38" borderId="54" xfId="0" applyFont="1" applyFill="1" applyBorder="1" applyAlignment="1">
      <alignment horizontal="center" vertical="center"/>
    </xf>
    <xf numFmtId="0" fontId="7" fillId="38" borderId="55" xfId="0" applyFont="1" applyFill="1" applyBorder="1" applyAlignment="1">
      <alignment horizontal="center" vertical="center"/>
    </xf>
    <xf numFmtId="0" fontId="7" fillId="38" borderId="46" xfId="0" applyFont="1" applyFill="1" applyBorder="1" applyAlignment="1">
      <alignment horizontal="center" vertical="center"/>
    </xf>
    <xf numFmtId="0" fontId="7" fillId="41" borderId="52" xfId="0" applyFont="1" applyFill="1" applyBorder="1" applyAlignment="1">
      <alignment horizontal="center" vertical="center"/>
    </xf>
    <xf numFmtId="0" fontId="7" fillId="41" borderId="53" xfId="0" applyFont="1" applyFill="1" applyBorder="1" applyAlignment="1">
      <alignment horizontal="center" vertical="center"/>
    </xf>
    <xf numFmtId="0" fontId="6" fillId="41" borderId="45" xfId="0" applyFont="1" applyFill="1" applyBorder="1" applyAlignment="1">
      <alignment horizontal="center" vertical="center"/>
    </xf>
    <xf numFmtId="0" fontId="6" fillId="41" borderId="54" xfId="0" applyFont="1" applyFill="1" applyBorder="1" applyAlignment="1">
      <alignment horizontal="center" vertical="center"/>
    </xf>
    <xf numFmtId="0" fontId="6" fillId="41" borderId="55" xfId="0" applyFont="1" applyFill="1" applyBorder="1" applyAlignment="1">
      <alignment horizontal="center" vertical="center"/>
    </xf>
    <xf numFmtId="0" fontId="7" fillId="41" borderId="45" xfId="0" applyFont="1" applyFill="1" applyBorder="1" applyAlignment="1">
      <alignment horizontal="center" vertical="center"/>
    </xf>
    <xf numFmtId="0" fontId="7" fillId="41" borderId="54" xfId="0" applyFont="1" applyFill="1" applyBorder="1" applyAlignment="1">
      <alignment horizontal="center" vertical="center"/>
    </xf>
    <xf numFmtId="0" fontId="7" fillId="41" borderId="55" xfId="0" applyFont="1" applyFill="1" applyBorder="1" applyAlignment="1">
      <alignment horizontal="center" vertical="center"/>
    </xf>
    <xf numFmtId="0" fontId="7" fillId="41" borderId="46" xfId="0" applyFont="1" applyFill="1" applyBorder="1" applyAlignment="1">
      <alignment horizontal="center" vertical="center"/>
    </xf>
    <xf numFmtId="0" fontId="11" fillId="0" borderId="47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1" fillId="0" borderId="57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116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117" xfId="0" applyFont="1" applyBorder="1" applyAlignment="1" applyProtection="1">
      <alignment horizontal="left" vertical="center"/>
      <protection hidden="1"/>
    </xf>
    <xf numFmtId="0" fontId="6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>
      <alignment/>
    </xf>
    <xf numFmtId="164" fontId="70" fillId="0" borderId="0" xfId="0" applyNumberFormat="1" applyFont="1" applyFill="1" applyBorder="1" applyAlignment="1">
      <alignment/>
    </xf>
    <xf numFmtId="0" fontId="70" fillId="0" borderId="0" xfId="0" applyFont="1" applyFill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0" fontId="71" fillId="0" borderId="0" xfId="0" applyFont="1" applyFill="1" applyAlignment="1">
      <alignment horizontal="center"/>
    </xf>
    <xf numFmtId="168" fontId="4" fillId="0" borderId="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50</xdr:row>
      <xdr:rowOff>104775</xdr:rowOff>
    </xdr:from>
    <xdr:to>
      <xdr:col>34</xdr:col>
      <xdr:colOff>85725</xdr:colOff>
      <xdr:row>52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90600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111"/>
  <sheetViews>
    <sheetView showGridLines="0" tabSelected="1" zoomScalePageLayoutView="0" workbookViewId="0" topLeftCell="A1">
      <selection activeCell="M6" sqref="M6:T6"/>
    </sheetView>
  </sheetViews>
  <sheetFormatPr defaultColWidth="1.7109375" defaultRowHeight="12.75"/>
  <cols>
    <col min="1" max="13" width="1.7109375" style="0" customWidth="1"/>
    <col min="14" max="14" width="1.421875" style="0" customWidth="1"/>
    <col min="15" max="53" width="1.7109375" style="0" customWidth="1"/>
    <col min="54" max="54" width="2.57421875" style="0" customWidth="1"/>
    <col min="55" max="55" width="1.7109375" style="0" customWidth="1"/>
    <col min="56" max="56" width="1.7109375" style="67" customWidth="1"/>
    <col min="57" max="69" width="1.7109375" style="25" customWidth="1"/>
    <col min="70" max="70" width="1.7109375" style="26" customWidth="1"/>
    <col min="71" max="73" width="1.7109375" style="25" customWidth="1"/>
    <col min="74" max="76" width="1.7109375" style="68" customWidth="1"/>
    <col min="77" max="80" width="1.7109375" style="53" customWidth="1"/>
    <col min="81" max="88" width="1.7109375" style="54" customWidth="1"/>
    <col min="89" max="16384" width="1.7109375" style="1" customWidth="1"/>
  </cols>
  <sheetData>
    <row r="1" spans="43:256" ht="7.5" customHeight="1"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329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4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329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8" s="3" customFormat="1" ht="21" customHeight="1">
      <c r="A3" s="113" t="s">
        <v>53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4"/>
      <c r="AR3" s="4"/>
      <c r="AS3" s="4"/>
      <c r="AT3" s="4"/>
      <c r="AU3" s="114" t="s">
        <v>54</v>
      </c>
      <c r="AV3" s="114"/>
      <c r="AW3" s="114"/>
      <c r="AX3" s="114"/>
      <c r="AY3" s="114"/>
      <c r="AZ3" s="114"/>
      <c r="BA3" s="114"/>
      <c r="BB3" s="4"/>
      <c r="BC3" s="4"/>
      <c r="BD3" s="330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2"/>
      <c r="BS3" s="331"/>
      <c r="BT3" s="331"/>
      <c r="BU3" s="331"/>
      <c r="BV3" s="333"/>
      <c r="BW3" s="333"/>
      <c r="BX3" s="333"/>
      <c r="BY3" s="55"/>
      <c r="BZ3" s="55"/>
      <c r="CA3" s="55"/>
      <c r="CB3" s="55"/>
      <c r="CC3" s="56"/>
      <c r="CD3" s="56"/>
      <c r="CE3" s="56"/>
      <c r="CF3" s="56"/>
      <c r="CG3" s="56"/>
      <c r="CH3" s="56"/>
      <c r="CI3" s="56"/>
      <c r="CJ3" s="56"/>
    </row>
    <row r="4" spans="1:88" s="5" customFormat="1" ht="15">
      <c r="A4" s="115" t="s">
        <v>52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6"/>
      <c r="AR4" s="6"/>
      <c r="AS4" s="6"/>
      <c r="AT4" s="6"/>
      <c r="AU4" s="114"/>
      <c r="AV4" s="114"/>
      <c r="AW4" s="114"/>
      <c r="AX4" s="114"/>
      <c r="AY4" s="114"/>
      <c r="AZ4" s="114"/>
      <c r="BA4" s="114"/>
      <c r="BB4" s="6"/>
      <c r="BC4" s="6"/>
      <c r="BD4" s="334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6"/>
      <c r="BS4" s="335"/>
      <c r="BT4" s="335"/>
      <c r="BU4" s="335"/>
      <c r="BV4" s="337"/>
      <c r="BW4" s="337"/>
      <c r="BX4" s="337"/>
      <c r="BY4" s="57"/>
      <c r="BZ4" s="57"/>
      <c r="CA4" s="57"/>
      <c r="CB4" s="57"/>
      <c r="CC4" s="58"/>
      <c r="CD4" s="58"/>
      <c r="CE4" s="58"/>
      <c r="CF4" s="58"/>
      <c r="CG4" s="58"/>
      <c r="CH4" s="58"/>
      <c r="CI4" s="58"/>
      <c r="CJ4" s="58"/>
    </row>
    <row r="5" spans="43:88" s="5" customFormat="1" ht="6" customHeight="1"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334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6"/>
      <c r="BS5" s="335"/>
      <c r="BT5" s="335"/>
      <c r="BU5" s="335"/>
      <c r="BV5" s="337"/>
      <c r="BW5" s="337"/>
      <c r="BX5" s="337"/>
      <c r="BY5" s="57"/>
      <c r="BZ5" s="57"/>
      <c r="CA5" s="57"/>
      <c r="CB5" s="57"/>
      <c r="CC5" s="58"/>
      <c r="CD5" s="58"/>
      <c r="CE5" s="58"/>
      <c r="CF5" s="58"/>
      <c r="CG5" s="58"/>
      <c r="CH5" s="58"/>
      <c r="CI5" s="58"/>
      <c r="CJ5" s="58"/>
    </row>
    <row r="6" spans="12:88" s="5" customFormat="1" ht="15.75">
      <c r="L6" s="7" t="s">
        <v>1</v>
      </c>
      <c r="M6" s="338">
        <f>Y6</f>
        <v>42984</v>
      </c>
      <c r="N6" s="338"/>
      <c r="O6" s="338"/>
      <c r="P6" s="338"/>
      <c r="Q6" s="338"/>
      <c r="R6" s="338"/>
      <c r="S6" s="338"/>
      <c r="T6" s="338"/>
      <c r="U6" s="5" t="s">
        <v>2</v>
      </c>
      <c r="Y6" s="117">
        <v>42984</v>
      </c>
      <c r="Z6" s="117"/>
      <c r="AA6" s="117"/>
      <c r="AB6" s="117"/>
      <c r="AC6" s="117"/>
      <c r="AD6" s="117"/>
      <c r="AE6" s="117"/>
      <c r="AF6" s="117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334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6"/>
      <c r="BS6" s="335"/>
      <c r="BT6" s="335"/>
      <c r="BU6" s="335"/>
      <c r="BV6" s="337"/>
      <c r="BW6" s="337"/>
      <c r="BX6" s="337"/>
      <c r="BY6" s="57"/>
      <c r="BZ6" s="57"/>
      <c r="CA6" s="57"/>
      <c r="CB6" s="57"/>
      <c r="CC6" s="58"/>
      <c r="CD6" s="58"/>
      <c r="CE6" s="58"/>
      <c r="CF6" s="58"/>
      <c r="CG6" s="58"/>
      <c r="CH6" s="58"/>
      <c r="CI6" s="58"/>
      <c r="CJ6" s="58"/>
    </row>
    <row r="7" spans="43:88" s="5" customFormat="1" ht="6" customHeight="1">
      <c r="AQ7" s="6"/>
      <c r="AR7" s="6"/>
      <c r="AS7" s="6"/>
      <c r="AT7" s="6"/>
      <c r="AU7" s="118"/>
      <c r="AV7" s="118"/>
      <c r="AW7" s="118"/>
      <c r="AX7" s="118"/>
      <c r="AY7" s="118"/>
      <c r="AZ7" s="118"/>
      <c r="BA7" s="118"/>
      <c r="BB7" s="6"/>
      <c r="BC7" s="6"/>
      <c r="BD7" s="334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6"/>
      <c r="BS7" s="335"/>
      <c r="BT7" s="335"/>
      <c r="BU7" s="335"/>
      <c r="BV7" s="337"/>
      <c r="BW7" s="337"/>
      <c r="BX7" s="337"/>
      <c r="BY7" s="57"/>
      <c r="BZ7" s="57"/>
      <c r="CA7" s="57"/>
      <c r="CB7" s="57"/>
      <c r="CC7" s="58"/>
      <c r="CD7" s="58"/>
      <c r="CE7" s="58"/>
      <c r="CF7" s="58"/>
      <c r="CG7" s="58"/>
      <c r="CH7" s="58"/>
      <c r="CI7" s="58"/>
      <c r="CJ7" s="58"/>
    </row>
    <row r="8" spans="2:88" s="5" customFormat="1" ht="15">
      <c r="B8" s="119" t="s">
        <v>3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Q8" s="6"/>
      <c r="AR8" s="6"/>
      <c r="AS8" s="6"/>
      <c r="AT8" s="6"/>
      <c r="AU8" s="118"/>
      <c r="AV8" s="118"/>
      <c r="AW8" s="118"/>
      <c r="AX8" s="118"/>
      <c r="AY8" s="118"/>
      <c r="AZ8" s="118"/>
      <c r="BA8" s="118"/>
      <c r="BB8" s="6"/>
      <c r="BC8" s="6"/>
      <c r="BD8" s="334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6"/>
      <c r="BS8" s="335"/>
      <c r="BT8" s="335"/>
      <c r="BU8" s="335"/>
      <c r="BV8" s="337"/>
      <c r="BW8" s="337"/>
      <c r="BX8" s="337"/>
      <c r="BY8" s="57"/>
      <c r="BZ8" s="57"/>
      <c r="CA8" s="57"/>
      <c r="CB8" s="57"/>
      <c r="CC8" s="58"/>
      <c r="CD8" s="58"/>
      <c r="CE8" s="58"/>
      <c r="CF8" s="58"/>
      <c r="CG8" s="58"/>
      <c r="CH8" s="58"/>
      <c r="CI8" s="58"/>
      <c r="CJ8" s="58"/>
    </row>
    <row r="9" spans="43:88" s="5" customFormat="1" ht="6" customHeight="1"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334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6"/>
      <c r="BS9" s="335"/>
      <c r="BT9" s="335"/>
      <c r="BU9" s="335"/>
      <c r="BV9" s="337"/>
      <c r="BW9" s="337"/>
      <c r="BX9" s="337"/>
      <c r="BY9" s="57"/>
      <c r="BZ9" s="57"/>
      <c r="CA9" s="57"/>
      <c r="CB9" s="57"/>
      <c r="CC9" s="58"/>
      <c r="CD9" s="58"/>
      <c r="CE9" s="58"/>
      <c r="CF9" s="58"/>
      <c r="CG9" s="58"/>
      <c r="CH9" s="58"/>
      <c r="CI9" s="58"/>
      <c r="CJ9" s="58"/>
    </row>
    <row r="10" spans="7:88" s="5" customFormat="1" ht="15.75">
      <c r="G10" s="8" t="s">
        <v>4</v>
      </c>
      <c r="H10" s="120">
        <v>0.3958333333333333</v>
      </c>
      <c r="I10" s="120"/>
      <c r="J10" s="120"/>
      <c r="K10" s="120"/>
      <c r="L10" s="120"/>
      <c r="M10" s="2" t="s">
        <v>5</v>
      </c>
      <c r="T10" s="8" t="s">
        <v>6</v>
      </c>
      <c r="U10" s="121">
        <v>1</v>
      </c>
      <c r="V10" s="121"/>
      <c r="W10" s="9" t="s">
        <v>7</v>
      </c>
      <c r="X10" s="122">
        <v>0.010416666666666666</v>
      </c>
      <c r="Y10" s="122"/>
      <c r="Z10" s="122"/>
      <c r="AA10" s="122"/>
      <c r="AB10" s="122"/>
      <c r="AC10" s="2" t="s">
        <v>8</v>
      </c>
      <c r="AK10" s="8" t="s">
        <v>9</v>
      </c>
      <c r="AL10" s="122">
        <v>0.0020833333333333333</v>
      </c>
      <c r="AM10" s="122"/>
      <c r="AN10" s="122"/>
      <c r="AO10" s="122"/>
      <c r="AP10" s="122"/>
      <c r="AQ10" s="41" t="s">
        <v>8</v>
      </c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334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6"/>
      <c r="BS10" s="335"/>
      <c r="BT10" s="335"/>
      <c r="BU10" s="335"/>
      <c r="BV10" s="337"/>
      <c r="BW10" s="337"/>
      <c r="BX10" s="337"/>
      <c r="BY10" s="57"/>
      <c r="BZ10" s="57"/>
      <c r="CA10" s="57"/>
      <c r="CB10" s="57"/>
      <c r="CC10" s="58"/>
      <c r="CD10" s="58"/>
      <c r="CE10" s="58"/>
      <c r="CF10" s="58"/>
      <c r="CG10" s="58"/>
      <c r="CH10" s="58"/>
      <c r="CI10" s="58"/>
      <c r="CJ10" s="58"/>
    </row>
    <row r="11" spans="89:256" ht="9" customHeight="1"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89:256" ht="6" customHeight="1"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2.75">
      <c r="B13" s="10" t="s">
        <v>10</v>
      </c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89:256" ht="6" customHeight="1" thickBot="1"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6.5" thickBot="1">
      <c r="B15" s="284" t="s">
        <v>51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6" t="s">
        <v>37</v>
      </c>
      <c r="Q15" s="286"/>
      <c r="R15" s="286"/>
      <c r="S15" s="286"/>
      <c r="T15" s="286"/>
      <c r="U15" s="286"/>
      <c r="V15" s="286"/>
      <c r="W15" s="286"/>
      <c r="X15" s="286"/>
      <c r="Y15" s="286"/>
      <c r="Z15" s="287"/>
      <c r="AA15" s="11"/>
      <c r="AB15" s="11"/>
      <c r="AC15" s="11"/>
      <c r="AD15" s="11"/>
      <c r="AE15" s="288" t="s">
        <v>51</v>
      </c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90" t="s">
        <v>40</v>
      </c>
      <c r="AT15" s="290"/>
      <c r="AU15" s="290"/>
      <c r="AV15" s="290"/>
      <c r="AW15" s="290"/>
      <c r="AX15" s="290"/>
      <c r="AY15" s="290"/>
      <c r="AZ15" s="290"/>
      <c r="BA15" s="290"/>
      <c r="BB15" s="290"/>
      <c r="BC15" s="291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">
      <c r="B16" s="123" t="s">
        <v>14</v>
      </c>
      <c r="C16" s="123"/>
      <c r="D16" s="292" t="s">
        <v>15</v>
      </c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3"/>
      <c r="AA16" s="11"/>
      <c r="AB16" s="11"/>
      <c r="AC16" s="11"/>
      <c r="AD16" s="11"/>
      <c r="AE16" s="123" t="s">
        <v>14</v>
      </c>
      <c r="AF16" s="123"/>
      <c r="AG16" s="292" t="s">
        <v>16</v>
      </c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3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5">
      <c r="B17" s="104" t="s">
        <v>17</v>
      </c>
      <c r="C17" s="104"/>
      <c r="D17" s="105" t="s">
        <v>18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11"/>
      <c r="AB17" s="11"/>
      <c r="AC17" s="11"/>
      <c r="AD17" s="11"/>
      <c r="AE17" s="104" t="s">
        <v>17</v>
      </c>
      <c r="AF17" s="104"/>
      <c r="AG17" s="105" t="s">
        <v>19</v>
      </c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6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">
      <c r="B18" s="104" t="s">
        <v>20</v>
      </c>
      <c r="C18" s="116"/>
      <c r="D18" s="105" t="s">
        <v>21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6"/>
      <c r="AA18" s="11"/>
      <c r="AB18" s="11"/>
      <c r="AC18" s="11"/>
      <c r="AD18" s="11"/>
      <c r="AE18" s="104" t="s">
        <v>20</v>
      </c>
      <c r="AF18" s="104"/>
      <c r="AG18" s="105" t="s">
        <v>22</v>
      </c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6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5">
      <c r="B19" s="104" t="s">
        <v>23</v>
      </c>
      <c r="C19" s="116"/>
      <c r="D19" s="105" t="s">
        <v>24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6"/>
      <c r="AA19" s="11"/>
      <c r="AB19" s="11"/>
      <c r="AC19" s="11"/>
      <c r="AD19" s="11"/>
      <c r="AE19" s="104" t="s">
        <v>23</v>
      </c>
      <c r="AF19" s="104"/>
      <c r="AG19" s="105" t="s">
        <v>25</v>
      </c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6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ht="15.75" thickBot="1">
      <c r="B20" s="161" t="s">
        <v>26</v>
      </c>
      <c r="C20" s="161"/>
      <c r="D20" s="162" t="s">
        <v>27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3"/>
      <c r="AA20" s="11"/>
      <c r="AB20" s="11"/>
      <c r="AC20" s="11"/>
      <c r="AD20" s="11"/>
      <c r="AE20" s="104" t="s">
        <v>26</v>
      </c>
      <c r="AF20" s="104"/>
      <c r="AG20" s="105" t="s">
        <v>28</v>
      </c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6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ht="15.75" thickBo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1"/>
      <c r="AB21" s="11"/>
      <c r="AC21" s="11"/>
      <c r="AD21" s="11"/>
      <c r="AE21" s="161" t="s">
        <v>26</v>
      </c>
      <c r="AF21" s="161"/>
      <c r="AG21" s="162" t="s">
        <v>77</v>
      </c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3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89:256" ht="12.75"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ht="12.75">
      <c r="B23" s="10" t="s">
        <v>29</v>
      </c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77:256" ht="6" customHeight="1">
      <c r="BY24" s="69"/>
      <c r="BZ24" s="69"/>
      <c r="CA24" s="69"/>
      <c r="CB24" s="69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133" s="11" customFormat="1" ht="16.5" customHeight="1" thickBot="1">
      <c r="B25" s="166" t="s">
        <v>30</v>
      </c>
      <c r="C25" s="166"/>
      <c r="D25" s="167" t="s">
        <v>31</v>
      </c>
      <c r="E25" s="167"/>
      <c r="F25" s="167"/>
      <c r="G25" s="167" t="s">
        <v>32</v>
      </c>
      <c r="H25" s="167"/>
      <c r="I25" s="167"/>
      <c r="J25" s="167" t="s">
        <v>33</v>
      </c>
      <c r="K25" s="167"/>
      <c r="L25" s="167"/>
      <c r="M25" s="167"/>
      <c r="N25" s="167"/>
      <c r="O25" s="167" t="s">
        <v>34</v>
      </c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 t="s">
        <v>35</v>
      </c>
      <c r="AX25" s="167"/>
      <c r="AY25" s="167"/>
      <c r="AZ25" s="167"/>
      <c r="BA25" s="167"/>
      <c r="BB25" s="169" t="s">
        <v>12</v>
      </c>
      <c r="BC25" s="169"/>
      <c r="BD25" s="70"/>
      <c r="BE25" s="27"/>
      <c r="BF25" s="170" t="s">
        <v>36</v>
      </c>
      <c r="BG25" s="170"/>
      <c r="BH25" s="170"/>
      <c r="BI25" s="27"/>
      <c r="BJ25" s="27"/>
      <c r="BK25" s="27"/>
      <c r="BL25" s="27"/>
      <c r="BM25" s="27"/>
      <c r="BN25" s="27"/>
      <c r="BO25" s="27"/>
      <c r="BP25" s="27"/>
      <c r="BQ25" s="27"/>
      <c r="BR25" s="28"/>
      <c r="BS25" s="27"/>
      <c r="BT25" s="27"/>
      <c r="BU25" s="27"/>
      <c r="BV25" s="71"/>
      <c r="BW25" s="71"/>
      <c r="BX25" s="71"/>
      <c r="BY25" s="72"/>
      <c r="BZ25" s="72"/>
      <c r="CA25" s="72"/>
      <c r="CB25" s="72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</row>
    <row r="26" spans="1:133" s="14" customFormat="1" ht="18" customHeight="1">
      <c r="A26" s="12"/>
      <c r="B26" s="90">
        <v>1</v>
      </c>
      <c r="C26" s="90"/>
      <c r="D26" s="171">
        <v>1</v>
      </c>
      <c r="E26" s="171"/>
      <c r="F26" s="171"/>
      <c r="G26" s="172" t="str">
        <f>$P$15</f>
        <v>A</v>
      </c>
      <c r="H26" s="172"/>
      <c r="I26" s="172"/>
      <c r="J26" s="173">
        <f>$H$10</f>
        <v>0.3958333333333333</v>
      </c>
      <c r="K26" s="173"/>
      <c r="L26" s="173"/>
      <c r="M26" s="173"/>
      <c r="N26" s="173"/>
      <c r="O26" s="95" t="str">
        <f>D16</f>
        <v>A1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13" t="s">
        <v>38</v>
      </c>
      <c r="AF26" s="96" t="str">
        <f>D17</f>
        <v>A2</v>
      </c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88"/>
      <c r="AX26" s="88"/>
      <c r="AY26" s="13" t="s">
        <v>39</v>
      </c>
      <c r="AZ26" s="78"/>
      <c r="BA26" s="78"/>
      <c r="BB26" s="79"/>
      <c r="BC26" s="79"/>
      <c r="BD26" s="70"/>
      <c r="BE26" s="27"/>
      <c r="BF26" s="29" t="str">
        <f>IF(ISBLANK(AW26),"0",IF(AW26&gt;AZ26,3,IF(AW26=AZ26,1,0)))</f>
        <v>0</v>
      </c>
      <c r="BG26" s="29" t="s">
        <v>39</v>
      </c>
      <c r="BH26" s="29" t="str">
        <f>IF(ISBLANK(AZ26),"0",IF(AZ26&gt;AW26,3,IF(AZ26=AW26,1,0)))</f>
        <v>0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8"/>
      <c r="BS26" s="27"/>
      <c r="BT26" s="27"/>
      <c r="BU26" s="27"/>
      <c r="BV26" s="71"/>
      <c r="BW26" s="71"/>
      <c r="BX26" s="71"/>
      <c r="BY26" s="72"/>
      <c r="BZ26" s="72"/>
      <c r="CA26" s="72"/>
      <c r="CB26" s="72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</row>
    <row r="27" spans="1:133" s="14" customFormat="1" ht="18" customHeight="1" thickBot="1">
      <c r="A27" s="11"/>
      <c r="B27" s="168">
        <v>2</v>
      </c>
      <c r="C27" s="168"/>
      <c r="D27" s="174">
        <v>2</v>
      </c>
      <c r="E27" s="174"/>
      <c r="F27" s="174"/>
      <c r="G27" s="175" t="str">
        <f>$P$15</f>
        <v>A</v>
      </c>
      <c r="H27" s="175"/>
      <c r="I27" s="175"/>
      <c r="J27" s="176">
        <f>H10</f>
        <v>0.3958333333333333</v>
      </c>
      <c r="K27" s="176"/>
      <c r="L27" s="176"/>
      <c r="M27" s="176"/>
      <c r="N27" s="176"/>
      <c r="O27" s="177" t="str">
        <f>D19</f>
        <v>A4</v>
      </c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5" t="s">
        <v>38</v>
      </c>
      <c r="AF27" s="178" t="str">
        <f>D18</f>
        <v>A3</v>
      </c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9"/>
      <c r="AX27" s="179"/>
      <c r="AY27" s="15" t="s">
        <v>39</v>
      </c>
      <c r="AZ27" s="180"/>
      <c r="BA27" s="180"/>
      <c r="BB27" s="181"/>
      <c r="BC27" s="181"/>
      <c r="BD27" s="70"/>
      <c r="BE27" s="27"/>
      <c r="BF27" s="29" t="str">
        <f>IF(ISBLANK(AW27),"0",IF(AW27&gt;AZ27,3,IF(AW27=AZ27,1,0)))</f>
        <v>0</v>
      </c>
      <c r="BG27" s="29" t="s">
        <v>39</v>
      </c>
      <c r="BH27" s="29" t="str">
        <f>IF(ISBLANK(AZ27),"0",IF(AZ27&gt;AW27,3,IF(AZ27=AW27,1,0)))</f>
        <v>0</v>
      </c>
      <c r="BI27" s="27"/>
      <c r="BJ27" s="27"/>
      <c r="BK27" s="27"/>
      <c r="BL27" s="27"/>
      <c r="BM27" s="70"/>
      <c r="BN27" s="70"/>
      <c r="BO27" s="70"/>
      <c r="BP27" s="70"/>
      <c r="BQ27" s="70"/>
      <c r="BR27" s="70"/>
      <c r="BS27" s="27"/>
      <c r="BT27" s="27"/>
      <c r="BU27" s="27"/>
      <c r="BV27" s="71"/>
      <c r="BW27" s="71"/>
      <c r="BX27" s="71"/>
      <c r="BY27" s="72"/>
      <c r="BZ27" s="72"/>
      <c r="CA27" s="72"/>
      <c r="CB27" s="72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</row>
    <row r="28" spans="1:133" s="14" customFormat="1" ht="18" customHeight="1">
      <c r="A28" s="11"/>
      <c r="B28" s="90">
        <v>3</v>
      </c>
      <c r="C28" s="90"/>
      <c r="D28" s="171">
        <v>1</v>
      </c>
      <c r="E28" s="171"/>
      <c r="F28" s="171"/>
      <c r="G28" s="182" t="str">
        <f>$AS$15</f>
        <v>B</v>
      </c>
      <c r="H28" s="183"/>
      <c r="I28" s="183"/>
      <c r="J28" s="184">
        <f>J27+$U$10*$X$10+$AL$10</f>
        <v>0.4083333333333333</v>
      </c>
      <c r="K28" s="184"/>
      <c r="L28" s="184"/>
      <c r="M28" s="184"/>
      <c r="N28" s="184"/>
      <c r="O28" s="95" t="str">
        <f>AG16</f>
        <v>B1</v>
      </c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13" t="s">
        <v>38</v>
      </c>
      <c r="AF28" s="96" t="str">
        <f>AG17</f>
        <v>B2</v>
      </c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88"/>
      <c r="AX28" s="88"/>
      <c r="AY28" s="13" t="s">
        <v>39</v>
      </c>
      <c r="AZ28" s="78"/>
      <c r="BA28" s="78"/>
      <c r="BB28" s="79"/>
      <c r="BC28" s="79"/>
      <c r="BD28" s="70"/>
      <c r="BE28" s="27"/>
      <c r="BF28" s="29" t="str">
        <f>IF(ISBLANK(AW28),"0",IF(AW28&gt;AZ28,3,IF(AW28=AZ28,1,0)))</f>
        <v>0</v>
      </c>
      <c r="BG28" s="29" t="s">
        <v>39</v>
      </c>
      <c r="BH28" s="29" t="str">
        <f>IF(ISBLANK(AZ28),"0",IF(AZ28&gt;AW28,3,IF(AZ28=AW28,1,0)))</f>
        <v>0</v>
      </c>
      <c r="BI28" s="27"/>
      <c r="BJ28" s="27"/>
      <c r="BK28" s="27"/>
      <c r="BL28" s="27"/>
      <c r="BM28" s="70"/>
      <c r="BN28" s="70"/>
      <c r="BO28" s="70"/>
      <c r="BP28" s="70"/>
      <c r="BQ28" s="70"/>
      <c r="BR28" s="70"/>
      <c r="BS28" s="27"/>
      <c r="BT28" s="27"/>
      <c r="BU28" s="27"/>
      <c r="BV28" s="71"/>
      <c r="BW28" s="71"/>
      <c r="BX28" s="71"/>
      <c r="BY28" s="72"/>
      <c r="BZ28" s="72"/>
      <c r="CA28" s="72"/>
      <c r="CB28" s="72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</row>
    <row r="29" spans="1:133" s="14" customFormat="1" ht="18" customHeight="1">
      <c r="A29" s="11"/>
      <c r="B29" s="90">
        <v>4</v>
      </c>
      <c r="C29" s="90"/>
      <c r="D29" s="91">
        <v>2</v>
      </c>
      <c r="E29" s="91"/>
      <c r="F29" s="91"/>
      <c r="G29" s="92" t="str">
        <f>$AS$15</f>
        <v>B</v>
      </c>
      <c r="H29" s="92"/>
      <c r="I29" s="92"/>
      <c r="J29" s="99">
        <f>J28</f>
        <v>0.4083333333333333</v>
      </c>
      <c r="K29" s="99"/>
      <c r="L29" s="99"/>
      <c r="M29" s="99"/>
      <c r="N29" s="99"/>
      <c r="O29" s="95" t="str">
        <f>AG19</f>
        <v>B4</v>
      </c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13" t="s">
        <v>38</v>
      </c>
      <c r="AF29" s="96" t="str">
        <f>AG21</f>
        <v>B6</v>
      </c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88"/>
      <c r="AX29" s="88"/>
      <c r="AY29" s="13" t="s">
        <v>39</v>
      </c>
      <c r="AZ29" s="78"/>
      <c r="BA29" s="78"/>
      <c r="BB29" s="79"/>
      <c r="BC29" s="79"/>
      <c r="BD29" s="70"/>
      <c r="BE29" s="27"/>
      <c r="BF29" s="29" t="str">
        <f aca="true" t="shared" si="0" ref="BF29:BF50">IF(ISBLANK(AW29),"0",IF(AW29&gt;AZ29,3,IF(AW29=AZ29,1,0)))</f>
        <v>0</v>
      </c>
      <c r="BG29" s="29" t="s">
        <v>39</v>
      </c>
      <c r="BH29" s="29" t="str">
        <f aca="true" t="shared" si="1" ref="BH29:BH50">IF(ISBLANK(AZ29),"0",IF(AZ29&gt;AW29,3,IF(AZ29=AW29,1,0)))</f>
        <v>0</v>
      </c>
      <c r="BI29" s="27"/>
      <c r="BJ29" s="27"/>
      <c r="BK29" s="27"/>
      <c r="BL29" s="27"/>
      <c r="BM29" s="70"/>
      <c r="BN29" s="70"/>
      <c r="BO29" s="70"/>
      <c r="BP29" s="70"/>
      <c r="BQ29" s="70"/>
      <c r="BR29" s="70"/>
      <c r="BS29" s="27"/>
      <c r="BT29" s="27"/>
      <c r="BU29" s="27"/>
      <c r="BV29" s="71"/>
      <c r="BW29" s="71"/>
      <c r="BX29" s="71"/>
      <c r="BY29" s="72"/>
      <c r="BZ29" s="72"/>
      <c r="CA29" s="72"/>
      <c r="CB29" s="72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</row>
    <row r="30" spans="1:133" s="14" customFormat="1" ht="18" customHeight="1" thickBot="1">
      <c r="A30" s="11"/>
      <c r="B30" s="168">
        <v>5</v>
      </c>
      <c r="C30" s="168"/>
      <c r="D30" s="185">
        <v>1</v>
      </c>
      <c r="E30" s="185"/>
      <c r="F30" s="185"/>
      <c r="G30" s="186" t="str">
        <f>$AS$15</f>
        <v>B</v>
      </c>
      <c r="H30" s="186"/>
      <c r="I30" s="187"/>
      <c r="J30" s="176">
        <f>J28+$U$10*$X$10+$AL$10</f>
        <v>0.42083333333333334</v>
      </c>
      <c r="K30" s="176"/>
      <c r="L30" s="176"/>
      <c r="M30" s="176"/>
      <c r="N30" s="176"/>
      <c r="O30" s="177" t="str">
        <f>AG20</f>
        <v>B5</v>
      </c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5" t="s">
        <v>38</v>
      </c>
      <c r="AF30" s="178" t="str">
        <f>AG18</f>
        <v>B3</v>
      </c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9"/>
      <c r="AX30" s="179"/>
      <c r="AY30" s="15" t="s">
        <v>39</v>
      </c>
      <c r="AZ30" s="180"/>
      <c r="BA30" s="180"/>
      <c r="BB30" s="181"/>
      <c r="BC30" s="181"/>
      <c r="BD30" s="70"/>
      <c r="BE30" s="27"/>
      <c r="BF30" s="29" t="str">
        <f t="shared" si="0"/>
        <v>0</v>
      </c>
      <c r="BG30" s="29" t="s">
        <v>39</v>
      </c>
      <c r="BH30" s="29" t="str">
        <f t="shared" si="1"/>
        <v>0</v>
      </c>
      <c r="BI30" s="27"/>
      <c r="BJ30" s="27"/>
      <c r="BK30" s="27"/>
      <c r="BL30" s="27"/>
      <c r="BM30" s="70"/>
      <c r="BN30" s="70"/>
      <c r="BO30" s="70"/>
      <c r="BP30" s="70"/>
      <c r="BQ30" s="70"/>
      <c r="BR30" s="70"/>
      <c r="BS30" s="27"/>
      <c r="BT30" s="27"/>
      <c r="BU30" s="27"/>
      <c r="BV30" s="71"/>
      <c r="BW30" s="71"/>
      <c r="BX30" s="71"/>
      <c r="BY30" s="72"/>
      <c r="BZ30" s="72"/>
      <c r="CA30" s="72"/>
      <c r="CB30" s="72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</row>
    <row r="31" spans="1:133" s="14" customFormat="1" ht="18" customHeight="1">
      <c r="A31" s="11"/>
      <c r="B31" s="90">
        <v>6</v>
      </c>
      <c r="C31" s="90"/>
      <c r="D31" s="91">
        <v>2</v>
      </c>
      <c r="E31" s="91"/>
      <c r="F31" s="91"/>
      <c r="G31" s="172" t="str">
        <f>$P$15</f>
        <v>A</v>
      </c>
      <c r="H31" s="172"/>
      <c r="I31" s="172"/>
      <c r="J31" s="188">
        <f>J30</f>
        <v>0.42083333333333334</v>
      </c>
      <c r="K31" s="189"/>
      <c r="L31" s="189"/>
      <c r="M31" s="189"/>
      <c r="N31" s="189"/>
      <c r="O31" s="95" t="str">
        <f>D20</f>
        <v>A5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13" t="s">
        <v>38</v>
      </c>
      <c r="AF31" s="96" t="str">
        <f>D16</f>
        <v>A1</v>
      </c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88"/>
      <c r="AX31" s="88"/>
      <c r="AY31" s="13" t="s">
        <v>39</v>
      </c>
      <c r="AZ31" s="78"/>
      <c r="BA31" s="78"/>
      <c r="BB31" s="79"/>
      <c r="BC31" s="79"/>
      <c r="BD31" s="70"/>
      <c r="BE31" s="27"/>
      <c r="BF31" s="29" t="str">
        <f t="shared" si="0"/>
        <v>0</v>
      </c>
      <c r="BG31" s="29" t="s">
        <v>39</v>
      </c>
      <c r="BH31" s="29" t="str">
        <f t="shared" si="1"/>
        <v>0</v>
      </c>
      <c r="BI31" s="27"/>
      <c r="BJ31" s="27"/>
      <c r="BK31" s="27"/>
      <c r="BL31" s="27"/>
      <c r="BM31" s="35"/>
      <c r="BN31" s="32"/>
      <c r="BO31" s="32"/>
      <c r="BP31" s="33"/>
      <c r="BQ31" s="32"/>
      <c r="BR31" s="36"/>
      <c r="BS31" s="27"/>
      <c r="BT31" s="27"/>
      <c r="BU31" s="27"/>
      <c r="BV31" s="71"/>
      <c r="BW31" s="71"/>
      <c r="BX31" s="71"/>
      <c r="BY31" s="72"/>
      <c r="BZ31" s="72"/>
      <c r="CA31" s="72"/>
      <c r="CB31" s="72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</row>
    <row r="32" spans="1:133" s="14" customFormat="1" ht="18" customHeight="1" thickBot="1">
      <c r="A32" s="11"/>
      <c r="B32" s="190">
        <v>7</v>
      </c>
      <c r="C32" s="190"/>
      <c r="D32" s="191">
        <v>1</v>
      </c>
      <c r="E32" s="191"/>
      <c r="F32" s="191"/>
      <c r="G32" s="192" t="str">
        <f>$P$15</f>
        <v>A</v>
      </c>
      <c r="H32" s="192"/>
      <c r="I32" s="192"/>
      <c r="J32" s="193">
        <f>J31+$U$10*$X$10+$AL$10</f>
        <v>0.43333333333333335</v>
      </c>
      <c r="K32" s="193"/>
      <c r="L32" s="193"/>
      <c r="M32" s="193"/>
      <c r="N32" s="193"/>
      <c r="O32" s="194" t="str">
        <f>D17</f>
        <v>A2</v>
      </c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61" t="s">
        <v>38</v>
      </c>
      <c r="AF32" s="195" t="str">
        <f>D19</f>
        <v>A4</v>
      </c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6"/>
      <c r="AX32" s="196"/>
      <c r="AY32" s="61" t="s">
        <v>39</v>
      </c>
      <c r="AZ32" s="197"/>
      <c r="BA32" s="197"/>
      <c r="BB32" s="198"/>
      <c r="BC32" s="198"/>
      <c r="BD32" s="70"/>
      <c r="BE32" s="27"/>
      <c r="BF32" s="29" t="str">
        <f t="shared" si="0"/>
        <v>0</v>
      </c>
      <c r="BG32" s="29" t="s">
        <v>39</v>
      </c>
      <c r="BH32" s="29" t="str">
        <f t="shared" si="1"/>
        <v>0</v>
      </c>
      <c r="BI32" s="27"/>
      <c r="BJ32" s="27"/>
      <c r="BK32" s="25"/>
      <c r="BL32" s="25"/>
      <c r="BM32" s="70"/>
      <c r="BN32" s="70"/>
      <c r="BO32" s="70"/>
      <c r="BP32" s="70"/>
      <c r="BQ32" s="70"/>
      <c r="BR32" s="70"/>
      <c r="BS32" s="25"/>
      <c r="BT32" s="27"/>
      <c r="BU32" s="27"/>
      <c r="BV32" s="71"/>
      <c r="BW32" s="71"/>
      <c r="BX32" s="71"/>
      <c r="BY32" s="72"/>
      <c r="BZ32" s="72"/>
      <c r="CA32" s="72"/>
      <c r="CB32" s="72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</row>
    <row r="33" spans="1:133" s="14" customFormat="1" ht="18" customHeight="1">
      <c r="A33" s="11"/>
      <c r="B33" s="199">
        <v>8</v>
      </c>
      <c r="C33" s="200"/>
      <c r="D33" s="201">
        <v>2</v>
      </c>
      <c r="E33" s="201"/>
      <c r="F33" s="201"/>
      <c r="G33" s="182" t="str">
        <f>$AS$15</f>
        <v>B</v>
      </c>
      <c r="H33" s="183"/>
      <c r="I33" s="183"/>
      <c r="J33" s="202">
        <f>J32</f>
        <v>0.43333333333333335</v>
      </c>
      <c r="K33" s="202"/>
      <c r="L33" s="202"/>
      <c r="M33" s="202"/>
      <c r="N33" s="202"/>
      <c r="O33" s="203" t="str">
        <f>AG19</f>
        <v>B4</v>
      </c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62" t="s">
        <v>38</v>
      </c>
      <c r="AF33" s="204" t="str">
        <f>AG16</f>
        <v>B1</v>
      </c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5"/>
      <c r="AX33" s="205"/>
      <c r="AY33" s="62" t="s">
        <v>39</v>
      </c>
      <c r="AZ33" s="206"/>
      <c r="BA33" s="206"/>
      <c r="BB33" s="207"/>
      <c r="BC33" s="208"/>
      <c r="BD33" s="70"/>
      <c r="BE33" s="27"/>
      <c r="BF33" s="29" t="str">
        <f t="shared" si="0"/>
        <v>0</v>
      </c>
      <c r="BG33" s="29" t="s">
        <v>39</v>
      </c>
      <c r="BH33" s="29" t="str">
        <f t="shared" si="1"/>
        <v>0</v>
      </c>
      <c r="BI33" s="27"/>
      <c r="BJ33" s="27"/>
      <c r="BK33" s="30"/>
      <c r="BL33" s="30"/>
      <c r="BM33" s="70"/>
      <c r="BN33" s="70"/>
      <c r="BO33" s="70"/>
      <c r="BP33" s="70"/>
      <c r="BQ33" s="70"/>
      <c r="BR33" s="70"/>
      <c r="BS33" s="27"/>
      <c r="BT33" s="27"/>
      <c r="BU33" s="27"/>
      <c r="BV33" s="71"/>
      <c r="BW33" s="71"/>
      <c r="BX33" s="71"/>
      <c r="BY33" s="72"/>
      <c r="BZ33" s="72"/>
      <c r="CA33" s="72"/>
      <c r="CB33" s="72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</row>
    <row r="34" spans="1:133" s="14" customFormat="1" ht="18" customHeight="1">
      <c r="A34" s="11"/>
      <c r="B34" s="89">
        <v>9</v>
      </c>
      <c r="C34" s="90"/>
      <c r="D34" s="107">
        <v>1</v>
      </c>
      <c r="E34" s="107"/>
      <c r="F34" s="108"/>
      <c r="G34" s="92" t="str">
        <f>$AS$15</f>
        <v>B</v>
      </c>
      <c r="H34" s="92"/>
      <c r="I34" s="92"/>
      <c r="J34" s="109">
        <f>J32+$U$10*$X$10+$AL$10</f>
        <v>0.44583333333333336</v>
      </c>
      <c r="K34" s="110"/>
      <c r="L34" s="110"/>
      <c r="M34" s="110"/>
      <c r="N34" s="111"/>
      <c r="O34" s="95" t="str">
        <f>AG20</f>
        <v>B5</v>
      </c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13" t="s">
        <v>38</v>
      </c>
      <c r="AF34" s="96" t="str">
        <f>AG21</f>
        <v>B6</v>
      </c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88"/>
      <c r="AX34" s="88"/>
      <c r="AY34" s="13" t="s">
        <v>39</v>
      </c>
      <c r="AZ34" s="78"/>
      <c r="BA34" s="78"/>
      <c r="BB34" s="79"/>
      <c r="BC34" s="80"/>
      <c r="BD34" s="70"/>
      <c r="BE34" s="27"/>
      <c r="BF34" s="29" t="str">
        <f t="shared" si="0"/>
        <v>0</v>
      </c>
      <c r="BG34" s="29" t="s">
        <v>39</v>
      </c>
      <c r="BH34" s="29" t="str">
        <f t="shared" si="1"/>
        <v>0</v>
      </c>
      <c r="BI34" s="27"/>
      <c r="BJ34" s="27"/>
      <c r="BK34" s="30"/>
      <c r="BL34" s="30"/>
      <c r="BM34" s="70"/>
      <c r="BN34" s="70"/>
      <c r="BO34" s="70"/>
      <c r="BP34" s="70"/>
      <c r="BQ34" s="70"/>
      <c r="BR34" s="70"/>
      <c r="BS34" s="27"/>
      <c r="BT34" s="27"/>
      <c r="BU34" s="27"/>
      <c r="BV34" s="71"/>
      <c r="BW34" s="71"/>
      <c r="BX34" s="71"/>
      <c r="BY34" s="72"/>
      <c r="BZ34" s="72"/>
      <c r="CA34" s="72"/>
      <c r="CB34" s="72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</row>
    <row r="35" spans="1:133" s="14" customFormat="1" ht="18" customHeight="1" thickBot="1">
      <c r="A35" s="11"/>
      <c r="B35" s="209">
        <v>10</v>
      </c>
      <c r="C35" s="210"/>
      <c r="D35" s="211">
        <v>2</v>
      </c>
      <c r="E35" s="211"/>
      <c r="F35" s="211"/>
      <c r="G35" s="186" t="str">
        <f>$AS$15</f>
        <v>B</v>
      </c>
      <c r="H35" s="186"/>
      <c r="I35" s="187"/>
      <c r="J35" s="212">
        <f>J34</f>
        <v>0.44583333333333336</v>
      </c>
      <c r="K35" s="212"/>
      <c r="L35" s="212"/>
      <c r="M35" s="212"/>
      <c r="N35" s="212"/>
      <c r="O35" s="213" t="str">
        <f>AG17</f>
        <v>B2</v>
      </c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63" t="s">
        <v>38</v>
      </c>
      <c r="AF35" s="214" t="str">
        <f>AG18</f>
        <v>B3</v>
      </c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5"/>
      <c r="AX35" s="215"/>
      <c r="AY35" s="63" t="s">
        <v>39</v>
      </c>
      <c r="AZ35" s="216"/>
      <c r="BA35" s="216"/>
      <c r="BB35" s="217"/>
      <c r="BC35" s="218"/>
      <c r="BD35" s="70"/>
      <c r="BE35" s="27"/>
      <c r="BF35" s="29" t="str">
        <f t="shared" si="0"/>
        <v>0</v>
      </c>
      <c r="BG35" s="29" t="s">
        <v>39</v>
      </c>
      <c r="BH35" s="29" t="str">
        <f t="shared" si="1"/>
        <v>0</v>
      </c>
      <c r="BI35" s="27"/>
      <c r="BJ35" s="27"/>
      <c r="BK35" s="30"/>
      <c r="BL35" s="30"/>
      <c r="BM35" s="31" t="str">
        <f>$D$19</f>
        <v>A4</v>
      </c>
      <c r="BN35" s="32">
        <f>SUM($BF$27+$BH$32+$BF$37+$BH$42)</f>
        <v>0</v>
      </c>
      <c r="BO35" s="32">
        <f>SUM($AW$27+$AZ$32+$AW$37+$AZ$42)</f>
        <v>0</v>
      </c>
      <c r="BP35" s="33" t="s">
        <v>39</v>
      </c>
      <c r="BQ35" s="32">
        <f>SUM($AZ$27+$AW$32+$AZ$37+$AW$42)</f>
        <v>0</v>
      </c>
      <c r="BR35" s="34">
        <f>SUM(BO35-BQ35)</f>
        <v>0</v>
      </c>
      <c r="BS35" s="27"/>
      <c r="BT35" s="27"/>
      <c r="BU35" s="27"/>
      <c r="BV35" s="71"/>
      <c r="BW35" s="71"/>
      <c r="BX35" s="71"/>
      <c r="BY35" s="72"/>
      <c r="BZ35" s="72"/>
      <c r="CA35" s="72"/>
      <c r="CB35" s="72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</row>
    <row r="36" spans="1:133" s="14" customFormat="1" ht="18" customHeight="1">
      <c r="A36" s="11"/>
      <c r="B36" s="90">
        <v>11</v>
      </c>
      <c r="C36" s="90"/>
      <c r="D36" s="219">
        <v>1</v>
      </c>
      <c r="E36" s="219"/>
      <c r="F36" s="220"/>
      <c r="G36" s="175" t="str">
        <f>$P$15</f>
        <v>A</v>
      </c>
      <c r="H36" s="175"/>
      <c r="I36" s="175"/>
      <c r="J36" s="184">
        <f>J35+$U$10*$X$10+$AL$10</f>
        <v>0.45833333333333337</v>
      </c>
      <c r="K36" s="184"/>
      <c r="L36" s="184"/>
      <c r="M36" s="184"/>
      <c r="N36" s="184"/>
      <c r="O36" s="95" t="str">
        <f>D18</f>
        <v>A3</v>
      </c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13" t="s">
        <v>38</v>
      </c>
      <c r="AF36" s="96" t="str">
        <f>D20</f>
        <v>A5</v>
      </c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88"/>
      <c r="AX36" s="88"/>
      <c r="AY36" s="13" t="s">
        <v>39</v>
      </c>
      <c r="AZ36" s="78"/>
      <c r="BA36" s="78"/>
      <c r="BB36" s="79"/>
      <c r="BC36" s="79"/>
      <c r="BD36" s="70"/>
      <c r="BE36" s="27"/>
      <c r="BF36" s="29" t="str">
        <f t="shared" si="0"/>
        <v>0</v>
      </c>
      <c r="BG36" s="29" t="s">
        <v>39</v>
      </c>
      <c r="BH36" s="29" t="str">
        <f t="shared" si="1"/>
        <v>0</v>
      </c>
      <c r="BI36" s="27"/>
      <c r="BJ36" s="27"/>
      <c r="BK36" s="30"/>
      <c r="BL36" s="30"/>
      <c r="BM36" s="35" t="str">
        <f>$D$16</f>
        <v>A1</v>
      </c>
      <c r="BN36" s="32">
        <f>SUM($BF$26+$BH$31+$BH$37+$BF$46)</f>
        <v>0</v>
      </c>
      <c r="BO36" s="32">
        <f>SUM($AW$26+$AZ$31+$AZ$37+$AW$46)</f>
        <v>0</v>
      </c>
      <c r="BP36" s="33" t="s">
        <v>39</v>
      </c>
      <c r="BQ36" s="32">
        <f>SUM($AZ$26+$AW$31+$AW$37+$AZ$46)</f>
        <v>0</v>
      </c>
      <c r="BR36" s="36">
        <f>SUM(BO36-BQ36)</f>
        <v>0</v>
      </c>
      <c r="BS36" s="27"/>
      <c r="BT36" s="27"/>
      <c r="BU36" s="27"/>
      <c r="BV36" s="71"/>
      <c r="BW36" s="71"/>
      <c r="BX36" s="71"/>
      <c r="BY36" s="72"/>
      <c r="BZ36" s="72"/>
      <c r="CA36" s="72"/>
      <c r="CB36" s="72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</row>
    <row r="37" spans="1:133" s="14" customFormat="1" ht="18" customHeight="1" thickBot="1">
      <c r="A37" s="11"/>
      <c r="B37" s="190">
        <v>12</v>
      </c>
      <c r="C37" s="190"/>
      <c r="D37" s="221">
        <v>2</v>
      </c>
      <c r="E37" s="221"/>
      <c r="F37" s="221"/>
      <c r="G37" s="192" t="str">
        <f>$P$15</f>
        <v>A</v>
      </c>
      <c r="H37" s="192"/>
      <c r="I37" s="192"/>
      <c r="J37" s="193">
        <f>J36</f>
        <v>0.45833333333333337</v>
      </c>
      <c r="K37" s="193"/>
      <c r="L37" s="193"/>
      <c r="M37" s="193"/>
      <c r="N37" s="193"/>
      <c r="O37" s="194" t="str">
        <f>D19</f>
        <v>A4</v>
      </c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61" t="s">
        <v>38</v>
      </c>
      <c r="AF37" s="195" t="str">
        <f>D16</f>
        <v>A1</v>
      </c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6"/>
      <c r="AX37" s="196"/>
      <c r="AY37" s="61" t="s">
        <v>39</v>
      </c>
      <c r="AZ37" s="197"/>
      <c r="BA37" s="197"/>
      <c r="BB37" s="198"/>
      <c r="BC37" s="198"/>
      <c r="BD37" s="70"/>
      <c r="BE37" s="27"/>
      <c r="BF37" s="29" t="str">
        <f t="shared" si="0"/>
        <v>0</v>
      </c>
      <c r="BG37" s="29" t="s">
        <v>39</v>
      </c>
      <c r="BH37" s="29" t="str">
        <f t="shared" si="1"/>
        <v>0</v>
      </c>
      <c r="BI37" s="27"/>
      <c r="BJ37" s="27"/>
      <c r="BK37" s="30"/>
      <c r="BL37" s="30"/>
      <c r="BM37" s="31" t="str">
        <f>$D$20</f>
        <v>A5</v>
      </c>
      <c r="BN37" s="32">
        <f>SUM($BF$31+$BH$36+$BF$42+$BH$47)</f>
        <v>0</v>
      </c>
      <c r="BO37" s="32">
        <f>SUM($AW$31+$AZ$36+$AW$42+$AZ$47)</f>
        <v>0</v>
      </c>
      <c r="BP37" s="33" t="s">
        <v>39</v>
      </c>
      <c r="BQ37" s="32">
        <f>SUM($AZ$31+$AW$36+$AZ$42+$AW$47)</f>
        <v>0</v>
      </c>
      <c r="BR37" s="34">
        <f>SUM(BO37-BQ37)</f>
        <v>0</v>
      </c>
      <c r="BS37" s="27"/>
      <c r="BT37" s="27"/>
      <c r="BU37" s="27"/>
      <c r="BV37" s="71"/>
      <c r="BW37" s="71"/>
      <c r="BX37" s="71"/>
      <c r="BY37" s="72"/>
      <c r="BZ37" s="72"/>
      <c r="CA37" s="72"/>
      <c r="CB37" s="72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</row>
    <row r="38" spans="1:133" s="14" customFormat="1" ht="18" customHeight="1">
      <c r="A38" s="11"/>
      <c r="B38" s="199">
        <v>13</v>
      </c>
      <c r="C38" s="200"/>
      <c r="D38" s="222">
        <v>1</v>
      </c>
      <c r="E38" s="222"/>
      <c r="F38" s="222"/>
      <c r="G38" s="182" t="str">
        <f>$AS$15</f>
        <v>B</v>
      </c>
      <c r="H38" s="183"/>
      <c r="I38" s="223"/>
      <c r="J38" s="224">
        <f>J36+$U$10*$X$10+$AL$10</f>
        <v>0.4708333333333334</v>
      </c>
      <c r="K38" s="224"/>
      <c r="L38" s="224"/>
      <c r="M38" s="224"/>
      <c r="N38" s="225"/>
      <c r="O38" s="203" t="str">
        <f>AG18</f>
        <v>B3</v>
      </c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62" t="s">
        <v>38</v>
      </c>
      <c r="AF38" s="204" t="str">
        <f>AG21</f>
        <v>B6</v>
      </c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5"/>
      <c r="AX38" s="205"/>
      <c r="AY38" s="62" t="s">
        <v>39</v>
      </c>
      <c r="AZ38" s="206"/>
      <c r="BA38" s="206"/>
      <c r="BB38" s="207"/>
      <c r="BC38" s="208"/>
      <c r="BD38" s="70"/>
      <c r="BE38" s="27"/>
      <c r="BF38" s="29" t="str">
        <f t="shared" si="0"/>
        <v>0</v>
      </c>
      <c r="BG38" s="29" t="s">
        <v>39</v>
      </c>
      <c r="BH38" s="29" t="str">
        <f t="shared" si="1"/>
        <v>0</v>
      </c>
      <c r="BI38" s="27"/>
      <c r="BJ38" s="27"/>
      <c r="BK38" s="30"/>
      <c r="BL38" s="30"/>
      <c r="BM38" s="31" t="str">
        <f>$D$17</f>
        <v>A2</v>
      </c>
      <c r="BN38" s="32">
        <f>SUM($BH$26+$BF$32+$BH$41+$BF$47)</f>
        <v>0</v>
      </c>
      <c r="BO38" s="32">
        <f>SUM($AZ$26+$AW$32+$AZ$41+$AW$47)</f>
        <v>0</v>
      </c>
      <c r="BP38" s="33" t="s">
        <v>39</v>
      </c>
      <c r="BQ38" s="32">
        <f>SUM($AW$26+$AZ$32+$AW$41+$AZ$47)</f>
        <v>0</v>
      </c>
      <c r="BR38" s="34">
        <f>SUM(BO38-BQ38)</f>
        <v>0</v>
      </c>
      <c r="BS38" s="27"/>
      <c r="BT38" s="27"/>
      <c r="BU38" s="27"/>
      <c r="BV38" s="71"/>
      <c r="BW38" s="71"/>
      <c r="BX38" s="71"/>
      <c r="BY38" s="72"/>
      <c r="BZ38" s="72"/>
      <c r="CA38" s="72"/>
      <c r="CB38" s="72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</row>
    <row r="39" spans="1:133" s="14" customFormat="1" ht="18" customHeight="1">
      <c r="A39" s="11"/>
      <c r="B39" s="89">
        <v>14</v>
      </c>
      <c r="C39" s="90"/>
      <c r="D39" s="100">
        <v>2</v>
      </c>
      <c r="E39" s="100"/>
      <c r="F39" s="101"/>
      <c r="G39" s="92" t="str">
        <f>$AS$15</f>
        <v>B</v>
      </c>
      <c r="H39" s="92"/>
      <c r="I39" s="92"/>
      <c r="J39" s="102">
        <f>J38</f>
        <v>0.4708333333333334</v>
      </c>
      <c r="K39" s="103"/>
      <c r="L39" s="103"/>
      <c r="M39" s="103"/>
      <c r="N39" s="103"/>
      <c r="O39" s="95" t="str">
        <f>AG19</f>
        <v>B4</v>
      </c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13" t="s">
        <v>38</v>
      </c>
      <c r="AF39" s="96" t="str">
        <f>AG17</f>
        <v>B2</v>
      </c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88"/>
      <c r="AX39" s="88"/>
      <c r="AY39" s="13" t="s">
        <v>39</v>
      </c>
      <c r="AZ39" s="78"/>
      <c r="BA39" s="78"/>
      <c r="BB39" s="79"/>
      <c r="BC39" s="80"/>
      <c r="BD39" s="70"/>
      <c r="BE39" s="27"/>
      <c r="BF39" s="29" t="str">
        <f t="shared" si="0"/>
        <v>0</v>
      </c>
      <c r="BG39" s="29" t="s">
        <v>39</v>
      </c>
      <c r="BH39" s="29" t="str">
        <f t="shared" si="1"/>
        <v>0</v>
      </c>
      <c r="BI39" s="27"/>
      <c r="BJ39" s="27"/>
      <c r="BK39" s="30"/>
      <c r="BL39" s="30"/>
      <c r="BM39" s="31" t="str">
        <f>$D$18</f>
        <v>A3</v>
      </c>
      <c r="BN39" s="32">
        <f>SUM($BH$27+$BF$36+$BF$41+$BH$46)</f>
        <v>0</v>
      </c>
      <c r="BO39" s="32">
        <f>SUM($AZ$27+$AW$36+$AW$41+$AZ$46)</f>
        <v>0</v>
      </c>
      <c r="BP39" s="33" t="s">
        <v>39</v>
      </c>
      <c r="BQ39" s="32">
        <f>SUM($AW$27+$AZ$36+$AZ$41+$AW$46)</f>
        <v>0</v>
      </c>
      <c r="BR39" s="34">
        <f>SUM(BO39-BQ39)</f>
        <v>0</v>
      </c>
      <c r="BS39" s="27"/>
      <c r="BT39" s="27"/>
      <c r="BU39" s="27"/>
      <c r="BV39" s="71"/>
      <c r="BW39" s="71"/>
      <c r="BX39" s="71"/>
      <c r="BY39" s="72"/>
      <c r="BZ39" s="72"/>
      <c r="CA39" s="72"/>
      <c r="CB39" s="72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</row>
    <row r="40" spans="1:133" s="14" customFormat="1" ht="18" customHeight="1" thickBot="1">
      <c r="A40" s="11"/>
      <c r="B40" s="209">
        <v>15</v>
      </c>
      <c r="C40" s="210"/>
      <c r="D40" s="226">
        <v>1</v>
      </c>
      <c r="E40" s="226"/>
      <c r="F40" s="226"/>
      <c r="G40" s="186" t="str">
        <f>$AS$15</f>
        <v>B</v>
      </c>
      <c r="H40" s="186"/>
      <c r="I40" s="187"/>
      <c r="J40" s="227">
        <f>J39+$U$10*$X$10+$AL$10</f>
        <v>0.4833333333333334</v>
      </c>
      <c r="K40" s="227"/>
      <c r="L40" s="227"/>
      <c r="M40" s="227"/>
      <c r="N40" s="227"/>
      <c r="O40" s="213" t="str">
        <f>AG20</f>
        <v>B5</v>
      </c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63" t="s">
        <v>38</v>
      </c>
      <c r="AF40" s="214" t="str">
        <f>AG16</f>
        <v>B1</v>
      </c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5"/>
      <c r="AX40" s="215"/>
      <c r="AY40" s="63" t="s">
        <v>39</v>
      </c>
      <c r="AZ40" s="216"/>
      <c r="BA40" s="216"/>
      <c r="BB40" s="217"/>
      <c r="BC40" s="218"/>
      <c r="BD40" s="70"/>
      <c r="BE40" s="27"/>
      <c r="BF40" s="29" t="str">
        <f t="shared" si="0"/>
        <v>0</v>
      </c>
      <c r="BG40" s="29" t="s">
        <v>39</v>
      </c>
      <c r="BH40" s="29" t="str">
        <f t="shared" si="1"/>
        <v>0</v>
      </c>
      <c r="BI40" s="27"/>
      <c r="BJ40" s="27"/>
      <c r="BK40" s="27"/>
      <c r="BL40" s="27"/>
      <c r="BM40" s="70"/>
      <c r="BN40" s="70"/>
      <c r="BO40" s="70"/>
      <c r="BP40" s="70"/>
      <c r="BQ40" s="70"/>
      <c r="BR40" s="70"/>
      <c r="BS40" s="27"/>
      <c r="BT40" s="27"/>
      <c r="BU40" s="27"/>
      <c r="BV40" s="71"/>
      <c r="BW40" s="71"/>
      <c r="BX40" s="71"/>
      <c r="BY40" s="72"/>
      <c r="BZ40" s="72"/>
      <c r="CA40" s="72"/>
      <c r="CB40" s="72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</row>
    <row r="41" spans="1:133" s="14" customFormat="1" ht="18" customHeight="1">
      <c r="A41" s="11"/>
      <c r="B41" s="199">
        <v>16</v>
      </c>
      <c r="C41" s="200"/>
      <c r="D41" s="228">
        <v>2</v>
      </c>
      <c r="E41" s="228"/>
      <c r="F41" s="229"/>
      <c r="G41" s="172" t="str">
        <f>$P$15</f>
        <v>A</v>
      </c>
      <c r="H41" s="172"/>
      <c r="I41" s="172"/>
      <c r="J41" s="202">
        <f>J40</f>
        <v>0.4833333333333334</v>
      </c>
      <c r="K41" s="202"/>
      <c r="L41" s="202"/>
      <c r="M41" s="202"/>
      <c r="N41" s="202"/>
      <c r="O41" s="203" t="str">
        <f>D18</f>
        <v>A3</v>
      </c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62" t="s">
        <v>38</v>
      </c>
      <c r="AF41" s="204" t="str">
        <f>D17</f>
        <v>A2</v>
      </c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5"/>
      <c r="AX41" s="205"/>
      <c r="AY41" s="62" t="s">
        <v>39</v>
      </c>
      <c r="AZ41" s="206"/>
      <c r="BA41" s="206"/>
      <c r="BB41" s="207"/>
      <c r="BC41" s="208"/>
      <c r="BD41" s="70"/>
      <c r="BE41" s="27"/>
      <c r="BF41" s="29" t="str">
        <f t="shared" si="0"/>
        <v>0</v>
      </c>
      <c r="BG41" s="29" t="s">
        <v>39</v>
      </c>
      <c r="BH41" s="29" t="str">
        <f t="shared" si="1"/>
        <v>0</v>
      </c>
      <c r="BI41" s="27"/>
      <c r="BJ41" s="25"/>
      <c r="BK41" s="25"/>
      <c r="BL41" s="25"/>
      <c r="BM41" s="27"/>
      <c r="BN41" s="37"/>
      <c r="BO41" s="37"/>
      <c r="BP41" s="37"/>
      <c r="BQ41" s="37"/>
      <c r="BR41" s="38"/>
      <c r="BS41" s="25"/>
      <c r="BT41" s="27"/>
      <c r="BU41" s="27"/>
      <c r="BV41" s="71"/>
      <c r="BW41" s="71"/>
      <c r="BX41" s="71"/>
      <c r="BY41" s="72"/>
      <c r="BZ41" s="72"/>
      <c r="CA41" s="72"/>
      <c r="CB41" s="72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</row>
    <row r="42" spans="1:133" s="14" customFormat="1" ht="18" customHeight="1" thickBot="1">
      <c r="A42" s="11"/>
      <c r="B42" s="230">
        <v>17</v>
      </c>
      <c r="C42" s="190"/>
      <c r="D42" s="231">
        <v>1</v>
      </c>
      <c r="E42" s="231"/>
      <c r="F42" s="231"/>
      <c r="G42" s="192" t="str">
        <f>$P$15</f>
        <v>A</v>
      </c>
      <c r="H42" s="192"/>
      <c r="I42" s="192"/>
      <c r="J42" s="232">
        <f>J40+$U$10*$X$10+$AL$10</f>
        <v>0.4958333333333334</v>
      </c>
      <c r="K42" s="233"/>
      <c r="L42" s="233"/>
      <c r="M42" s="233"/>
      <c r="N42" s="234"/>
      <c r="O42" s="194" t="str">
        <f>D20</f>
        <v>A5</v>
      </c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61" t="s">
        <v>38</v>
      </c>
      <c r="AF42" s="195" t="str">
        <f>D19</f>
        <v>A4</v>
      </c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6"/>
      <c r="AX42" s="196"/>
      <c r="AY42" s="61" t="s">
        <v>39</v>
      </c>
      <c r="AZ42" s="197"/>
      <c r="BA42" s="197"/>
      <c r="BB42" s="198"/>
      <c r="BC42" s="235"/>
      <c r="BD42" s="70"/>
      <c r="BE42" s="27"/>
      <c r="BF42" s="29" t="str">
        <f t="shared" si="0"/>
        <v>0</v>
      </c>
      <c r="BG42" s="29" t="s">
        <v>39</v>
      </c>
      <c r="BH42" s="29" t="str">
        <f t="shared" si="1"/>
        <v>0</v>
      </c>
      <c r="BI42" s="27"/>
      <c r="BJ42" s="27"/>
      <c r="BK42" s="30"/>
      <c r="BL42" s="30"/>
      <c r="BM42" s="31" t="str">
        <f>$AG$17</f>
        <v>B2</v>
      </c>
      <c r="BN42" s="32">
        <f>SUM($BH$28+$BF$35+$BH$39+$BH$45+$BF$49)</f>
        <v>0</v>
      </c>
      <c r="BO42" s="32">
        <f>SUM($AZ$28+$AW$35+$AZ$45+$AW$49+$AZ$39)</f>
        <v>0</v>
      </c>
      <c r="BP42" s="33" t="s">
        <v>39</v>
      </c>
      <c r="BQ42" s="32">
        <f>SUM($AW$28+$AZ$35+$AW$45+$AZ$49+$AW$39)</f>
        <v>0</v>
      </c>
      <c r="BR42" s="34">
        <f>SUM(BO42-BQ42)</f>
        <v>0</v>
      </c>
      <c r="BS42" s="27"/>
      <c r="BT42" s="27"/>
      <c r="BU42" s="27"/>
      <c r="BV42" s="71"/>
      <c r="BW42" s="71"/>
      <c r="BX42" s="71"/>
      <c r="BY42" s="72"/>
      <c r="BZ42" s="72"/>
      <c r="CA42" s="72"/>
      <c r="CB42" s="72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</row>
    <row r="43" spans="1:133" s="14" customFormat="1" ht="18" customHeight="1">
      <c r="A43" s="11"/>
      <c r="B43" s="199">
        <v>18</v>
      </c>
      <c r="C43" s="200"/>
      <c r="D43" s="228">
        <v>2</v>
      </c>
      <c r="E43" s="228"/>
      <c r="F43" s="229"/>
      <c r="G43" s="183" t="str">
        <f>$AS$15</f>
        <v>B</v>
      </c>
      <c r="H43" s="183"/>
      <c r="I43" s="183"/>
      <c r="J43" s="236">
        <f>J42</f>
        <v>0.4958333333333334</v>
      </c>
      <c r="K43" s="225"/>
      <c r="L43" s="225"/>
      <c r="M43" s="225"/>
      <c r="N43" s="225"/>
      <c r="O43" s="203" t="str">
        <f>AG18</f>
        <v>B3</v>
      </c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62" t="s">
        <v>38</v>
      </c>
      <c r="AF43" s="204" t="str">
        <f>AG16</f>
        <v>B1</v>
      </c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5"/>
      <c r="AX43" s="205"/>
      <c r="AY43" s="62" t="s">
        <v>39</v>
      </c>
      <c r="AZ43" s="206"/>
      <c r="BA43" s="206"/>
      <c r="BB43" s="207"/>
      <c r="BC43" s="208"/>
      <c r="BD43" s="70"/>
      <c r="BE43" s="27"/>
      <c r="BF43" s="29" t="str">
        <f t="shared" si="0"/>
        <v>0</v>
      </c>
      <c r="BG43" s="29" t="s">
        <v>39</v>
      </c>
      <c r="BH43" s="29" t="str">
        <f t="shared" si="1"/>
        <v>0</v>
      </c>
      <c r="BI43" s="27"/>
      <c r="BJ43" s="27"/>
      <c r="BK43" s="30"/>
      <c r="BL43" s="30"/>
      <c r="BM43" s="35" t="str">
        <f>$AG$16</f>
        <v>B1</v>
      </c>
      <c r="BN43" s="32">
        <f>SUM($BF$28+$BH$33+$BH$40+$BF$48+$BH$43)</f>
        <v>0</v>
      </c>
      <c r="BO43" s="32">
        <f>SUM($AW$28+$AZ$33+$AZ$40+$AW$48+$AZ$43)</f>
        <v>0</v>
      </c>
      <c r="BP43" s="33" t="s">
        <v>39</v>
      </c>
      <c r="BQ43" s="32">
        <f>SUM($AZ$28+$AW$33+$AW$40+$AZ$48+$AW$43)</f>
        <v>0</v>
      </c>
      <c r="BR43" s="36">
        <f>SUM(BO43-BQ43)</f>
        <v>0</v>
      </c>
      <c r="BS43" s="27"/>
      <c r="BT43" s="27"/>
      <c r="BU43" s="27"/>
      <c r="BV43" s="71"/>
      <c r="BW43" s="71"/>
      <c r="BX43" s="71"/>
      <c r="BY43" s="72"/>
      <c r="BZ43" s="72"/>
      <c r="CA43" s="72"/>
      <c r="CB43" s="72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</row>
    <row r="44" spans="1:133" s="14" customFormat="1" ht="18" customHeight="1">
      <c r="A44" s="11"/>
      <c r="B44" s="89">
        <v>19</v>
      </c>
      <c r="C44" s="90"/>
      <c r="D44" s="97">
        <v>1</v>
      </c>
      <c r="E44" s="97"/>
      <c r="F44" s="98"/>
      <c r="G44" s="92" t="str">
        <f>$AS$15</f>
        <v>B</v>
      </c>
      <c r="H44" s="92"/>
      <c r="I44" s="92"/>
      <c r="J44" s="99">
        <f>J43+$U$10*$X$10+$AL$10</f>
        <v>0.5083333333333334</v>
      </c>
      <c r="K44" s="99"/>
      <c r="L44" s="99"/>
      <c r="M44" s="99"/>
      <c r="N44" s="99"/>
      <c r="O44" s="95" t="str">
        <f>AG19</f>
        <v>B4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13" t="s">
        <v>38</v>
      </c>
      <c r="AF44" s="96" t="str">
        <f>AG20</f>
        <v>B5</v>
      </c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88"/>
      <c r="AX44" s="88"/>
      <c r="AY44" s="13" t="s">
        <v>39</v>
      </c>
      <c r="AZ44" s="78"/>
      <c r="BA44" s="78"/>
      <c r="BB44" s="79"/>
      <c r="BC44" s="80"/>
      <c r="BD44" s="70"/>
      <c r="BE44" s="27"/>
      <c r="BF44" s="29" t="str">
        <f t="shared" si="0"/>
        <v>0</v>
      </c>
      <c r="BG44" s="29" t="s">
        <v>39</v>
      </c>
      <c r="BH44" s="29" t="str">
        <f t="shared" si="1"/>
        <v>0</v>
      </c>
      <c r="BI44" s="27"/>
      <c r="BJ44" s="27"/>
      <c r="BK44" s="30"/>
      <c r="BL44" s="30"/>
      <c r="BM44" s="31" t="str">
        <f>$AG$21</f>
        <v>B6</v>
      </c>
      <c r="BN44" s="32">
        <f>SUM($BH$34+$BH$38+$BF$45+$BH$47+$BH$29)</f>
        <v>0</v>
      </c>
      <c r="BO44" s="32">
        <f>SUM($AZ$34+$AZ$38+$AW$45+$AZ$48+$AZ$29)</f>
        <v>0</v>
      </c>
      <c r="BP44" s="33" t="s">
        <v>39</v>
      </c>
      <c r="BQ44" s="32">
        <f>SUM($AW$34+$AW$38+$AZ$45+$AW$48+$AW$29)</f>
        <v>0</v>
      </c>
      <c r="BR44" s="34">
        <f>SUM(BO44-BQ44)</f>
        <v>0</v>
      </c>
      <c r="BS44" s="27"/>
      <c r="BT44" s="27"/>
      <c r="BU44" s="27"/>
      <c r="BV44" s="71"/>
      <c r="BW44" s="71"/>
      <c r="BX44" s="71"/>
      <c r="BY44" s="72"/>
      <c r="BZ44" s="72"/>
      <c r="CA44" s="72"/>
      <c r="CB44" s="72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</row>
    <row r="45" spans="1:133" s="14" customFormat="1" ht="18" customHeight="1" thickBot="1">
      <c r="A45" s="11"/>
      <c r="B45" s="209">
        <v>20</v>
      </c>
      <c r="C45" s="210"/>
      <c r="D45" s="211">
        <v>2</v>
      </c>
      <c r="E45" s="211"/>
      <c r="F45" s="211"/>
      <c r="G45" s="186" t="str">
        <f>$AS$15</f>
        <v>B</v>
      </c>
      <c r="H45" s="186"/>
      <c r="I45" s="187"/>
      <c r="J45" s="227">
        <f>J44</f>
        <v>0.5083333333333334</v>
      </c>
      <c r="K45" s="227"/>
      <c r="L45" s="227"/>
      <c r="M45" s="227"/>
      <c r="N45" s="227"/>
      <c r="O45" s="213" t="str">
        <f>AG21</f>
        <v>B6</v>
      </c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63" t="s">
        <v>38</v>
      </c>
      <c r="AF45" s="214" t="str">
        <f>AG17</f>
        <v>B2</v>
      </c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5"/>
      <c r="AX45" s="215"/>
      <c r="AY45" s="63" t="s">
        <v>39</v>
      </c>
      <c r="AZ45" s="216"/>
      <c r="BA45" s="216"/>
      <c r="BB45" s="217"/>
      <c r="BC45" s="218"/>
      <c r="BD45" s="70"/>
      <c r="BE45" s="27"/>
      <c r="BF45" s="29" t="str">
        <f t="shared" si="0"/>
        <v>0</v>
      </c>
      <c r="BG45" s="29" t="s">
        <v>39</v>
      </c>
      <c r="BH45" s="29" t="str">
        <f t="shared" si="1"/>
        <v>0</v>
      </c>
      <c r="BI45" s="27"/>
      <c r="BJ45" s="27"/>
      <c r="BK45" s="30"/>
      <c r="BL45" s="30"/>
      <c r="BM45" s="31" t="str">
        <f>$AG$18</f>
        <v>B3</v>
      </c>
      <c r="BN45" s="32">
        <f>SUM($BH$30+$BF$38+$BF$43+$BF$50+$BH$35)</f>
        <v>0</v>
      </c>
      <c r="BO45" s="32">
        <f>SUM($AZ$30+$AW$38+$AW$43+$AW$50+$AZ$35)</f>
        <v>0</v>
      </c>
      <c r="BP45" s="33" t="s">
        <v>39</v>
      </c>
      <c r="BQ45" s="32">
        <f>SUM($AW$30+$AZ$38+$AZ$43+$AZ$50+$AW$35)</f>
        <v>0</v>
      </c>
      <c r="BR45" s="34">
        <f>SUM(BO45-BQ45)</f>
        <v>0</v>
      </c>
      <c r="BS45" s="27"/>
      <c r="BT45" s="27"/>
      <c r="BU45" s="27"/>
      <c r="BV45" s="71"/>
      <c r="BW45" s="71"/>
      <c r="BX45" s="71"/>
      <c r="BY45" s="72"/>
      <c r="BZ45" s="72"/>
      <c r="CA45" s="72"/>
      <c r="CB45" s="72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</row>
    <row r="46" spans="1:133" s="14" customFormat="1" ht="18" customHeight="1">
      <c r="A46" s="11"/>
      <c r="B46" s="90">
        <v>21</v>
      </c>
      <c r="C46" s="90"/>
      <c r="D46" s="171">
        <v>1</v>
      </c>
      <c r="E46" s="171"/>
      <c r="F46" s="171"/>
      <c r="G46" s="175" t="str">
        <f>$P$15</f>
        <v>A</v>
      </c>
      <c r="H46" s="175"/>
      <c r="I46" s="175"/>
      <c r="J46" s="237">
        <f>J45+$U$10*$X$10+$AL$10</f>
        <v>0.5208333333333334</v>
      </c>
      <c r="K46" s="237"/>
      <c r="L46" s="237"/>
      <c r="M46" s="237"/>
      <c r="N46" s="237"/>
      <c r="O46" s="95" t="str">
        <f>D16</f>
        <v>A1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13" t="s">
        <v>38</v>
      </c>
      <c r="AF46" s="96" t="str">
        <f>D18</f>
        <v>A3</v>
      </c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88"/>
      <c r="AX46" s="88"/>
      <c r="AY46" s="13" t="s">
        <v>39</v>
      </c>
      <c r="AZ46" s="78"/>
      <c r="BA46" s="78"/>
      <c r="BB46" s="79"/>
      <c r="BC46" s="79"/>
      <c r="BD46" s="70"/>
      <c r="BE46" s="27"/>
      <c r="BF46" s="29" t="str">
        <f t="shared" si="0"/>
        <v>0</v>
      </c>
      <c r="BG46" s="29" t="s">
        <v>39</v>
      </c>
      <c r="BH46" s="29" t="str">
        <f t="shared" si="1"/>
        <v>0</v>
      </c>
      <c r="BI46" s="27"/>
      <c r="BJ46" s="27"/>
      <c r="BK46" s="30"/>
      <c r="BL46" s="30"/>
      <c r="BM46" s="31" t="str">
        <f>$AG$20</f>
        <v>B5</v>
      </c>
      <c r="BN46" s="32">
        <f>SUM($BF$30+$BF$34+$BF$40+$BH$47+$BH$44)</f>
        <v>0</v>
      </c>
      <c r="BO46" s="32">
        <f>SUM($AW$30+$AW$34+$AW$40+$AZ$44+$AZ$49)</f>
        <v>0</v>
      </c>
      <c r="BP46" s="33" t="s">
        <v>39</v>
      </c>
      <c r="BQ46" s="32">
        <f>SUM($AZ$30+$AZ$34+$AZ$40+$AW$44+$AW$49)</f>
        <v>0</v>
      </c>
      <c r="BR46" s="34">
        <f>SUM(BO46-BQ46)</f>
        <v>0</v>
      </c>
      <c r="BS46" s="27"/>
      <c r="BT46" s="27"/>
      <c r="BU46" s="27"/>
      <c r="BV46" s="71"/>
      <c r="BW46" s="71"/>
      <c r="BX46" s="71"/>
      <c r="BY46" s="72"/>
      <c r="BZ46" s="72"/>
      <c r="CA46" s="72"/>
      <c r="CB46" s="72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</row>
    <row r="47" spans="1:133" s="14" customFormat="1" ht="18" customHeight="1" thickBot="1">
      <c r="A47" s="11"/>
      <c r="B47" s="190">
        <v>22</v>
      </c>
      <c r="C47" s="190"/>
      <c r="D47" s="238">
        <v>2</v>
      </c>
      <c r="E47" s="238"/>
      <c r="F47" s="238"/>
      <c r="G47" s="192" t="str">
        <f>$P$15</f>
        <v>A</v>
      </c>
      <c r="H47" s="192"/>
      <c r="I47" s="192"/>
      <c r="J47" s="233">
        <f>J46</f>
        <v>0.5208333333333334</v>
      </c>
      <c r="K47" s="233"/>
      <c r="L47" s="233"/>
      <c r="M47" s="233"/>
      <c r="N47" s="233"/>
      <c r="O47" s="194" t="str">
        <f>D17</f>
        <v>A2</v>
      </c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61" t="s">
        <v>38</v>
      </c>
      <c r="AF47" s="195" t="str">
        <f>D20</f>
        <v>A5</v>
      </c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6"/>
      <c r="AX47" s="196"/>
      <c r="AY47" s="61" t="s">
        <v>39</v>
      </c>
      <c r="AZ47" s="197"/>
      <c r="BA47" s="197"/>
      <c r="BB47" s="198"/>
      <c r="BC47" s="198"/>
      <c r="BD47" s="70"/>
      <c r="BE47" s="27"/>
      <c r="BF47" s="29" t="str">
        <f t="shared" si="0"/>
        <v>0</v>
      </c>
      <c r="BG47" s="29" t="s">
        <v>39</v>
      </c>
      <c r="BH47" s="29" t="str">
        <f t="shared" si="1"/>
        <v>0</v>
      </c>
      <c r="BI47" s="27"/>
      <c r="BJ47" s="27"/>
      <c r="BK47" s="30"/>
      <c r="BL47" s="30"/>
      <c r="BM47" s="31" t="str">
        <f>$AG$19</f>
        <v>B4</v>
      </c>
      <c r="BN47" s="32">
        <f>SUM($BF$29+$BF$33+$BF$44+$BH$50+$BF$39)</f>
        <v>0</v>
      </c>
      <c r="BO47" s="32">
        <f>SUM($AW$29+$AW$33+$AW$44+$AZ$50+AW39)</f>
        <v>0</v>
      </c>
      <c r="BP47" s="33" t="s">
        <v>39</v>
      </c>
      <c r="BQ47" s="32">
        <f>SUM($AZ$29+$AZ$33+$AZ$44+$AW$50+$AZ$39)</f>
        <v>0</v>
      </c>
      <c r="BR47" s="34">
        <f>SUM(BO47-BQ47)</f>
        <v>0</v>
      </c>
      <c r="BS47" s="27"/>
      <c r="BT47" s="27"/>
      <c r="BU47" s="27"/>
      <c r="BV47" s="71"/>
      <c r="BW47" s="71"/>
      <c r="BX47" s="71"/>
      <c r="BY47" s="72"/>
      <c r="BZ47" s="72"/>
      <c r="CA47" s="72"/>
      <c r="CB47" s="72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</row>
    <row r="48" spans="1:133" s="14" customFormat="1" ht="18" customHeight="1">
      <c r="A48" s="11"/>
      <c r="B48" s="199">
        <v>23</v>
      </c>
      <c r="C48" s="200"/>
      <c r="D48" s="222">
        <v>1</v>
      </c>
      <c r="E48" s="222"/>
      <c r="F48" s="222"/>
      <c r="G48" s="182" t="str">
        <f>$AS$15</f>
        <v>B</v>
      </c>
      <c r="H48" s="183"/>
      <c r="I48" s="183"/>
      <c r="J48" s="239">
        <f>J47+$U$10*$X$10+$AL$10</f>
        <v>0.5333333333333333</v>
      </c>
      <c r="K48" s="239"/>
      <c r="L48" s="239"/>
      <c r="M48" s="239"/>
      <c r="N48" s="239"/>
      <c r="O48" s="203" t="str">
        <f>AG16</f>
        <v>B1</v>
      </c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62" t="s">
        <v>38</v>
      </c>
      <c r="AF48" s="204" t="str">
        <f>AG21</f>
        <v>B6</v>
      </c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5"/>
      <c r="AX48" s="205"/>
      <c r="AY48" s="62" t="s">
        <v>39</v>
      </c>
      <c r="AZ48" s="206"/>
      <c r="BA48" s="206"/>
      <c r="BB48" s="207"/>
      <c r="BC48" s="208"/>
      <c r="BD48" s="70"/>
      <c r="BE48" s="27"/>
      <c r="BF48" s="29" t="str">
        <f t="shared" si="0"/>
        <v>0</v>
      </c>
      <c r="BG48" s="29" t="s">
        <v>39</v>
      </c>
      <c r="BH48" s="29" t="str">
        <f t="shared" si="1"/>
        <v>0</v>
      </c>
      <c r="BI48" s="27"/>
      <c r="BJ48" s="27"/>
      <c r="BK48" s="27"/>
      <c r="BL48" s="27"/>
      <c r="BM48" s="70"/>
      <c r="BN48" s="70"/>
      <c r="BO48" s="70"/>
      <c r="BP48" s="70"/>
      <c r="BQ48" s="70"/>
      <c r="BR48" s="70"/>
      <c r="BS48" s="27"/>
      <c r="BT48" s="27"/>
      <c r="BU48" s="27"/>
      <c r="BV48" s="71"/>
      <c r="BW48" s="71"/>
      <c r="BX48" s="71"/>
      <c r="BY48" s="72"/>
      <c r="BZ48" s="72"/>
      <c r="CA48" s="72"/>
      <c r="CB48" s="72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</row>
    <row r="49" spans="1:133" s="14" customFormat="1" ht="18" customHeight="1">
      <c r="A49" s="11"/>
      <c r="B49" s="89">
        <v>24</v>
      </c>
      <c r="C49" s="90"/>
      <c r="D49" s="91">
        <v>2</v>
      </c>
      <c r="E49" s="91"/>
      <c r="F49" s="91"/>
      <c r="G49" s="92" t="str">
        <f>$AS$15</f>
        <v>B</v>
      </c>
      <c r="H49" s="92"/>
      <c r="I49" s="92"/>
      <c r="J49" s="93">
        <f>J48</f>
        <v>0.5333333333333333</v>
      </c>
      <c r="K49" s="94"/>
      <c r="L49" s="94"/>
      <c r="M49" s="94"/>
      <c r="N49" s="94"/>
      <c r="O49" s="95" t="str">
        <f>AG17</f>
        <v>B2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13" t="s">
        <v>38</v>
      </c>
      <c r="AF49" s="96" t="str">
        <f>AG20</f>
        <v>B5</v>
      </c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88"/>
      <c r="AX49" s="88"/>
      <c r="AY49" s="13" t="s">
        <v>39</v>
      </c>
      <c r="AZ49" s="78"/>
      <c r="BA49" s="78"/>
      <c r="BB49" s="79"/>
      <c r="BC49" s="80"/>
      <c r="BD49" s="70"/>
      <c r="BE49" s="27"/>
      <c r="BF49" s="29" t="str">
        <f t="shared" si="0"/>
        <v>0</v>
      </c>
      <c r="BG49" s="29" t="s">
        <v>39</v>
      </c>
      <c r="BH49" s="29" t="str">
        <f t="shared" si="1"/>
        <v>0</v>
      </c>
      <c r="BI49" s="27"/>
      <c r="BJ49" s="27"/>
      <c r="BK49" s="27"/>
      <c r="BL49" s="27"/>
      <c r="BM49" s="70"/>
      <c r="BN49" s="70"/>
      <c r="BO49" s="70"/>
      <c r="BP49" s="70"/>
      <c r="BQ49" s="70"/>
      <c r="BR49" s="70"/>
      <c r="BS49" s="27"/>
      <c r="BT49" s="27"/>
      <c r="BU49" s="27"/>
      <c r="BV49" s="71"/>
      <c r="BW49" s="71"/>
      <c r="BX49" s="71"/>
      <c r="BY49" s="72"/>
      <c r="BZ49" s="72"/>
      <c r="CA49" s="72"/>
      <c r="CB49" s="72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</row>
    <row r="50" spans="2:133" ht="18" customHeight="1" thickBot="1">
      <c r="B50" s="209">
        <v>25</v>
      </c>
      <c r="C50" s="210"/>
      <c r="D50" s="240">
        <v>1</v>
      </c>
      <c r="E50" s="240"/>
      <c r="F50" s="240"/>
      <c r="G50" s="186" t="str">
        <f>$AS$15</f>
        <v>B</v>
      </c>
      <c r="H50" s="186"/>
      <c r="I50" s="187"/>
      <c r="J50" s="212">
        <f>J49+$U$10*$X$10+$AL$10</f>
        <v>0.5458333333333333</v>
      </c>
      <c r="K50" s="212"/>
      <c r="L50" s="212"/>
      <c r="M50" s="212"/>
      <c r="N50" s="212"/>
      <c r="O50" s="213" t="str">
        <f>AG18</f>
        <v>B3</v>
      </c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63" t="s">
        <v>38</v>
      </c>
      <c r="AF50" s="214" t="str">
        <f>AG19</f>
        <v>B4</v>
      </c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5"/>
      <c r="AX50" s="215"/>
      <c r="AY50" s="63" t="s">
        <v>39</v>
      </c>
      <c r="AZ50" s="216"/>
      <c r="BA50" s="216"/>
      <c r="BB50" s="217"/>
      <c r="BC50" s="218"/>
      <c r="BF50" s="29" t="str">
        <f t="shared" si="0"/>
        <v>0</v>
      </c>
      <c r="BG50" s="29" t="s">
        <v>39</v>
      </c>
      <c r="BH50" s="29" t="str">
        <f t="shared" si="1"/>
        <v>0</v>
      </c>
      <c r="BY50" s="69"/>
      <c r="BZ50" s="69"/>
      <c r="CA50" s="69"/>
      <c r="CB50" s="69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</row>
    <row r="51" spans="65:133" ht="16.5" customHeight="1">
      <c r="BM51" s="67"/>
      <c r="BN51" s="67"/>
      <c r="BO51" s="67"/>
      <c r="BP51" s="67"/>
      <c r="BQ51" s="67"/>
      <c r="BR51" s="67"/>
      <c r="BY51" s="69"/>
      <c r="BZ51" s="69"/>
      <c r="CA51" s="69"/>
      <c r="CB51" s="69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</row>
    <row r="52" spans="2:133" ht="12.75" customHeight="1">
      <c r="B52" s="10" t="s">
        <v>41</v>
      </c>
      <c r="BM52" s="67"/>
      <c r="BN52" s="67"/>
      <c r="BO52" s="67"/>
      <c r="BP52" s="67"/>
      <c r="BQ52" s="67"/>
      <c r="BR52" s="67"/>
      <c r="BY52" s="69"/>
      <c r="BZ52" s="69"/>
      <c r="CA52" s="69"/>
      <c r="CB52" s="69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</row>
    <row r="53" spans="65:133" ht="10.5" customHeight="1" thickBot="1">
      <c r="BM53" s="67"/>
      <c r="BN53" s="67"/>
      <c r="BO53" s="67"/>
      <c r="BP53" s="67"/>
      <c r="BQ53" s="67"/>
      <c r="BR53" s="67"/>
      <c r="BY53" s="69"/>
      <c r="BZ53" s="69"/>
      <c r="CA53" s="69"/>
      <c r="CB53" s="69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</row>
    <row r="54" spans="1:133" s="17" customFormat="1" ht="13.5" customHeight="1" thickBot="1">
      <c r="A54" s="16"/>
      <c r="B54" s="241" t="s">
        <v>11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 t="s">
        <v>42</v>
      </c>
      <c r="Q54" s="241"/>
      <c r="R54" s="241"/>
      <c r="S54" s="241" t="s">
        <v>43</v>
      </c>
      <c r="T54" s="241"/>
      <c r="U54" s="241"/>
      <c r="V54" s="241"/>
      <c r="W54" s="241"/>
      <c r="X54" s="241" t="s">
        <v>44</v>
      </c>
      <c r="Y54" s="241"/>
      <c r="Z54" s="241"/>
      <c r="AA54" s="16"/>
      <c r="AB54" s="16"/>
      <c r="AC54" s="16"/>
      <c r="AD54" s="16"/>
      <c r="AE54" s="242" t="s">
        <v>13</v>
      </c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 t="s">
        <v>42</v>
      </c>
      <c r="AT54" s="242"/>
      <c r="AU54" s="242"/>
      <c r="AV54" s="242" t="s">
        <v>43</v>
      </c>
      <c r="AW54" s="242"/>
      <c r="AX54" s="242"/>
      <c r="AY54" s="242"/>
      <c r="AZ54" s="242"/>
      <c r="BA54" s="242" t="s">
        <v>44</v>
      </c>
      <c r="BB54" s="242"/>
      <c r="BC54" s="242"/>
      <c r="BD54" s="73"/>
      <c r="BE54" s="39"/>
      <c r="BF54" s="39"/>
      <c r="BG54" s="39"/>
      <c r="BH54" s="39"/>
      <c r="BI54" s="39"/>
      <c r="BJ54" s="39"/>
      <c r="BK54" s="39"/>
      <c r="BL54" s="39"/>
      <c r="BM54" s="73"/>
      <c r="BN54" s="73"/>
      <c r="BO54" s="73"/>
      <c r="BP54" s="73"/>
      <c r="BQ54" s="73"/>
      <c r="BR54" s="73"/>
      <c r="BS54" s="39"/>
      <c r="BT54" s="39"/>
      <c r="BU54" s="39"/>
      <c r="BV54" s="74"/>
      <c r="BW54" s="74"/>
      <c r="BX54" s="74"/>
      <c r="BY54" s="75"/>
      <c r="BZ54" s="75"/>
      <c r="CA54" s="75"/>
      <c r="CB54" s="75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</row>
    <row r="55" spans="1:133" s="14" customFormat="1" ht="12.75">
      <c r="A55" s="11"/>
      <c r="B55" s="243" t="s">
        <v>14</v>
      </c>
      <c r="C55" s="243"/>
      <c r="D55" s="244">
        <f>IF(ISBLANK($AZ$26),"",BM35)</f>
      </c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5">
        <f>IF(ISBLANK($AZ$26),"",BN35)</f>
      </c>
      <c r="Q55" s="245"/>
      <c r="R55" s="245"/>
      <c r="S55" s="246">
        <f>IF(ISBLANK($AZ$26),"",BO35)</f>
      </c>
      <c r="T55" s="246"/>
      <c r="U55" s="18" t="s">
        <v>39</v>
      </c>
      <c r="V55" s="246">
        <f>IF(ISBLANK($AZ$26),"",BQ35)</f>
      </c>
      <c r="W55" s="246"/>
      <c r="X55" s="247">
        <f>IF(ISBLANK($AZ$26),"",BR35)</f>
      </c>
      <c r="Y55" s="247"/>
      <c r="Z55" s="247"/>
      <c r="AA55" s="11"/>
      <c r="AB55" s="11"/>
      <c r="AC55" s="11"/>
      <c r="AD55" s="11"/>
      <c r="AE55" s="243" t="s">
        <v>14</v>
      </c>
      <c r="AF55" s="243"/>
      <c r="AG55" s="248">
        <f aca="true" t="shared" si="2" ref="AG55:AG60">IF(ISBLANK($AZ$28),"",BM42)</f>
      </c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9">
        <f aca="true" t="shared" si="3" ref="AS55:AS60">IF(ISBLANK($AZ$28),"",BN42)</f>
      </c>
      <c r="AT55" s="249"/>
      <c r="AU55" s="249"/>
      <c r="AV55" s="250">
        <f aca="true" t="shared" si="4" ref="AV55:AV60">IF(ISBLANK($AZ$28),"",BO42)</f>
      </c>
      <c r="AW55" s="250"/>
      <c r="AX55" s="19" t="s">
        <v>39</v>
      </c>
      <c r="AY55" s="250">
        <f aca="true" t="shared" si="5" ref="AY55:AY60">IF(ISBLANK($AZ$28),"",BQ42)</f>
      </c>
      <c r="AZ55" s="250"/>
      <c r="BA55" s="251">
        <f aca="true" t="shared" si="6" ref="BA55:BA60">IF(ISBLANK($AZ$28),"",AV55-AY55)</f>
      </c>
      <c r="BB55" s="251"/>
      <c r="BC55" s="251"/>
      <c r="BD55" s="70"/>
      <c r="BE55" s="27"/>
      <c r="BF55" s="27"/>
      <c r="BG55" s="27"/>
      <c r="BH55" s="27"/>
      <c r="BI55" s="27"/>
      <c r="BJ55" s="27"/>
      <c r="BK55" s="27"/>
      <c r="BL55" s="27"/>
      <c r="BM55" s="70"/>
      <c r="BN55" s="70"/>
      <c r="BO55" s="70"/>
      <c r="BP55" s="70"/>
      <c r="BQ55" s="70"/>
      <c r="BR55" s="70"/>
      <c r="BS55" s="27"/>
      <c r="BT55" s="27"/>
      <c r="BU55" s="27"/>
      <c r="BV55" s="71"/>
      <c r="BW55" s="71"/>
      <c r="BX55" s="71"/>
      <c r="BY55" s="72"/>
      <c r="BZ55" s="72"/>
      <c r="CA55" s="72"/>
      <c r="CB55" s="72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</row>
    <row r="56" spans="1:133" s="14" customFormat="1" ht="12.75">
      <c r="A56" s="11"/>
      <c r="B56" s="252" t="s">
        <v>17</v>
      </c>
      <c r="C56" s="252"/>
      <c r="D56" s="248">
        <f>IF(ISBLANK($AZ$26),"",BM36)</f>
      </c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9">
        <f>IF(ISBLANK($AZ$26),"",BN36)</f>
      </c>
      <c r="Q56" s="249"/>
      <c r="R56" s="249"/>
      <c r="S56" s="250">
        <f>IF(ISBLANK($AZ$26),"",BO36)</f>
      </c>
      <c r="T56" s="250"/>
      <c r="U56" s="19" t="s">
        <v>39</v>
      </c>
      <c r="V56" s="250">
        <f>IF(ISBLANK($AZ$26),"",BQ36)</f>
      </c>
      <c r="W56" s="250"/>
      <c r="X56" s="251">
        <f>IF(ISBLANK($AZ$26),"",BR36)</f>
      </c>
      <c r="Y56" s="251"/>
      <c r="Z56" s="251"/>
      <c r="AA56" s="11"/>
      <c r="AB56" s="11"/>
      <c r="AC56" s="11"/>
      <c r="AD56" s="11"/>
      <c r="AE56" s="252" t="s">
        <v>17</v>
      </c>
      <c r="AF56" s="252"/>
      <c r="AG56" s="248">
        <f t="shared" si="2"/>
      </c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9">
        <f t="shared" si="3"/>
      </c>
      <c r="AT56" s="249"/>
      <c r="AU56" s="249"/>
      <c r="AV56" s="250">
        <f t="shared" si="4"/>
      </c>
      <c r="AW56" s="250"/>
      <c r="AX56" s="19" t="s">
        <v>39</v>
      </c>
      <c r="AY56" s="250">
        <f t="shared" si="5"/>
      </c>
      <c r="AZ56" s="250"/>
      <c r="BA56" s="251">
        <f t="shared" si="6"/>
      </c>
      <c r="BB56" s="251"/>
      <c r="BC56" s="251"/>
      <c r="BD56" s="70"/>
      <c r="BE56" s="27"/>
      <c r="BF56" s="27"/>
      <c r="BG56" s="27"/>
      <c r="BH56" s="27"/>
      <c r="BI56" s="27"/>
      <c r="BJ56" s="27"/>
      <c r="BK56" s="27"/>
      <c r="BL56" s="27"/>
      <c r="BM56" s="70"/>
      <c r="BN56" s="70"/>
      <c r="BO56" s="70"/>
      <c r="BP56" s="70"/>
      <c r="BQ56" s="70"/>
      <c r="BR56" s="70"/>
      <c r="BS56" s="27"/>
      <c r="BT56" s="27"/>
      <c r="BU56" s="27"/>
      <c r="BV56" s="71"/>
      <c r="BW56" s="71"/>
      <c r="BX56" s="71"/>
      <c r="BY56" s="60"/>
      <c r="BZ56" s="60"/>
      <c r="CA56" s="60"/>
      <c r="CB56" s="60"/>
      <c r="CC56" s="59"/>
      <c r="CD56" s="59"/>
      <c r="CE56" s="59"/>
      <c r="CF56" s="59"/>
      <c r="CG56" s="59"/>
      <c r="CH56" s="59"/>
      <c r="CI56" s="59"/>
      <c r="CJ56" s="59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</row>
    <row r="57" spans="1:133" s="14" customFormat="1" ht="12.75">
      <c r="A57" s="11"/>
      <c r="B57" s="252" t="s">
        <v>20</v>
      </c>
      <c r="C57" s="252"/>
      <c r="D57" s="248">
        <f>IF(ISBLANK($AZ$26),"",BM37)</f>
      </c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9">
        <f>IF(ISBLANK($AZ$26),"",BN37)</f>
      </c>
      <c r="Q57" s="249"/>
      <c r="R57" s="249"/>
      <c r="S57" s="250">
        <f>IF(ISBLANK($AZ$26),"",BO37)</f>
      </c>
      <c r="T57" s="250"/>
      <c r="U57" s="19" t="s">
        <v>39</v>
      </c>
      <c r="V57" s="250">
        <f>IF(ISBLANK($AZ$26),"",BQ37)</f>
      </c>
      <c r="W57" s="250"/>
      <c r="X57" s="251">
        <f>IF(ISBLANK($AZ$26),"",BR37)</f>
      </c>
      <c r="Y57" s="251"/>
      <c r="Z57" s="251"/>
      <c r="AA57" s="11"/>
      <c r="AB57" s="11"/>
      <c r="AC57" s="11"/>
      <c r="AD57" s="11"/>
      <c r="AE57" s="252" t="s">
        <v>20</v>
      </c>
      <c r="AF57" s="252"/>
      <c r="AG57" s="248">
        <f t="shared" si="2"/>
      </c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9">
        <f t="shared" si="3"/>
      </c>
      <c r="AT57" s="249"/>
      <c r="AU57" s="249"/>
      <c r="AV57" s="250">
        <f t="shared" si="4"/>
      </c>
      <c r="AW57" s="250"/>
      <c r="AX57" s="19" t="s">
        <v>39</v>
      </c>
      <c r="AY57" s="250">
        <f t="shared" si="5"/>
      </c>
      <c r="AZ57" s="250"/>
      <c r="BA57" s="251">
        <f t="shared" si="6"/>
      </c>
      <c r="BB57" s="251"/>
      <c r="BC57" s="251"/>
      <c r="BD57" s="70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8"/>
      <c r="BS57" s="27"/>
      <c r="BT57" s="27"/>
      <c r="BU57" s="27"/>
      <c r="BV57" s="71"/>
      <c r="BW57" s="71"/>
      <c r="BX57" s="71"/>
      <c r="BY57" s="60"/>
      <c r="BZ57" s="60"/>
      <c r="CA57" s="60"/>
      <c r="CB57" s="60"/>
      <c r="CC57" s="59"/>
      <c r="CD57" s="59"/>
      <c r="CE57" s="59"/>
      <c r="CF57" s="59"/>
      <c r="CG57" s="59"/>
      <c r="CH57" s="59"/>
      <c r="CI57" s="59"/>
      <c r="CJ57" s="59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</row>
    <row r="58" spans="1:133" s="14" customFormat="1" ht="12.75">
      <c r="A58" s="11"/>
      <c r="B58" s="252" t="s">
        <v>23</v>
      </c>
      <c r="C58" s="252"/>
      <c r="D58" s="248">
        <f>IF(ISBLANK($AZ$26),"",BM38)</f>
      </c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9">
        <f>IF(ISBLANK($AZ$26),"",BN42)</f>
      </c>
      <c r="Q58" s="249"/>
      <c r="R58" s="249"/>
      <c r="S58" s="250">
        <f>IF(ISBLANK($AZ$26),"",BO42)</f>
      </c>
      <c r="T58" s="250"/>
      <c r="U58" s="19" t="s">
        <v>39</v>
      </c>
      <c r="V58" s="250">
        <f>IF(ISBLANK($AZ$26),"",BQ42)</f>
      </c>
      <c r="W58" s="250"/>
      <c r="X58" s="251">
        <f>IF(ISBLANK($AZ$26),"",BR42)</f>
      </c>
      <c r="Y58" s="251"/>
      <c r="Z58" s="251"/>
      <c r="AA58" s="11"/>
      <c r="AB58" s="11"/>
      <c r="AC58" s="11"/>
      <c r="AD58" s="11"/>
      <c r="AE58" s="252" t="s">
        <v>23</v>
      </c>
      <c r="AF58" s="252"/>
      <c r="AG58" s="248">
        <f t="shared" si="2"/>
      </c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9">
        <f t="shared" si="3"/>
      </c>
      <c r="AT58" s="249"/>
      <c r="AU58" s="249"/>
      <c r="AV58" s="250">
        <f t="shared" si="4"/>
      </c>
      <c r="AW58" s="250"/>
      <c r="AX58" s="19" t="s">
        <v>39</v>
      </c>
      <c r="AY58" s="250">
        <f t="shared" si="5"/>
      </c>
      <c r="AZ58" s="250"/>
      <c r="BA58" s="251">
        <f t="shared" si="6"/>
      </c>
      <c r="BB58" s="251"/>
      <c r="BC58" s="251"/>
      <c r="BD58" s="70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8"/>
      <c r="BS58" s="27"/>
      <c r="BT58" s="27"/>
      <c r="BU58" s="27"/>
      <c r="BV58" s="71"/>
      <c r="BW58" s="71"/>
      <c r="BX58" s="71"/>
      <c r="BY58" s="60"/>
      <c r="BZ58" s="60"/>
      <c r="CA58" s="60"/>
      <c r="CB58" s="60"/>
      <c r="CC58" s="59"/>
      <c r="CD58" s="59"/>
      <c r="CE58" s="59"/>
      <c r="CF58" s="59"/>
      <c r="CG58" s="59"/>
      <c r="CH58" s="59"/>
      <c r="CI58" s="59"/>
      <c r="CJ58" s="59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</row>
    <row r="59" spans="1:133" s="14" customFormat="1" ht="13.5" thickBot="1">
      <c r="A59" s="11"/>
      <c r="B59" s="85" t="s">
        <v>26</v>
      </c>
      <c r="C59" s="85"/>
      <c r="D59" s="253">
        <f>IF(ISBLANK($AZ$26),"",BM39)</f>
      </c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4">
        <f>IF(ISBLANK($AZ$26),"",BN38)</f>
      </c>
      <c r="Q59" s="254"/>
      <c r="R59" s="254"/>
      <c r="S59" s="255">
        <f>IF(ISBLANK($AZ$26),"",BO38)</f>
      </c>
      <c r="T59" s="255"/>
      <c r="U59" s="20" t="s">
        <v>39</v>
      </c>
      <c r="V59" s="255">
        <f>IF(ISBLANK($AZ$26),"",BQ38)</f>
      </c>
      <c r="W59" s="255"/>
      <c r="X59" s="256">
        <f>IF(ISBLANK($AZ$26),"",BR38)</f>
      </c>
      <c r="Y59" s="256"/>
      <c r="Z59" s="256"/>
      <c r="AA59" s="11"/>
      <c r="AB59" s="11"/>
      <c r="AC59" s="11"/>
      <c r="AD59" s="11"/>
      <c r="AE59" s="257" t="s">
        <v>26</v>
      </c>
      <c r="AF59" s="257"/>
      <c r="AG59" s="258">
        <f t="shared" si="2"/>
      </c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9">
        <f t="shared" si="3"/>
      </c>
      <c r="AT59" s="259"/>
      <c r="AU59" s="259"/>
      <c r="AV59" s="260">
        <f t="shared" si="4"/>
      </c>
      <c r="AW59" s="260"/>
      <c r="AX59" s="66" t="s">
        <v>39</v>
      </c>
      <c r="AY59" s="260">
        <f t="shared" si="5"/>
      </c>
      <c r="AZ59" s="260"/>
      <c r="BA59" s="261">
        <f t="shared" si="6"/>
      </c>
      <c r="BB59" s="261"/>
      <c r="BC59" s="261"/>
      <c r="BD59" s="70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8"/>
      <c r="BS59" s="27"/>
      <c r="BT59" s="27"/>
      <c r="BU59" s="27"/>
      <c r="BV59" s="71"/>
      <c r="BW59" s="71"/>
      <c r="BX59" s="71"/>
      <c r="BY59" s="60"/>
      <c r="BZ59" s="60"/>
      <c r="CA59" s="60"/>
      <c r="CB59" s="60"/>
      <c r="CC59" s="59"/>
      <c r="CD59" s="59"/>
      <c r="CE59" s="59"/>
      <c r="CF59" s="59"/>
      <c r="CG59" s="59"/>
      <c r="CH59" s="59"/>
      <c r="CI59" s="59"/>
      <c r="CJ59" s="59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</row>
    <row r="60" spans="31:133" ht="13.5" thickBot="1">
      <c r="AE60" s="85" t="s">
        <v>65</v>
      </c>
      <c r="AF60" s="85"/>
      <c r="AG60" s="86">
        <f t="shared" si="2"/>
      </c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7">
        <f t="shared" si="3"/>
      </c>
      <c r="AT60" s="87"/>
      <c r="AU60" s="87"/>
      <c r="AV60" s="76">
        <f t="shared" si="4"/>
      </c>
      <c r="AW60" s="76"/>
      <c r="AX60" s="65" t="s">
        <v>39</v>
      </c>
      <c r="AY60" s="76">
        <f t="shared" si="5"/>
      </c>
      <c r="AZ60" s="76"/>
      <c r="BA60" s="77">
        <f t="shared" si="6"/>
      </c>
      <c r="BB60" s="77"/>
      <c r="BC60" s="77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</row>
    <row r="61" spans="89:133" ht="12.75"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</row>
    <row r="62" spans="2:133" ht="33">
      <c r="B62" s="267" t="str">
        <f>$A$2</f>
        <v>Veranstalter</v>
      </c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</row>
    <row r="63" spans="2:133" ht="27">
      <c r="B63" s="113" t="str">
        <f>$A$3</f>
        <v>Turnier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</row>
    <row r="65" spans="2:55" ht="12.75">
      <c r="B65" s="10" t="s">
        <v>45</v>
      </c>
      <c r="BC65" s="43"/>
    </row>
    <row r="66" ht="12.75">
      <c r="BC66" s="43"/>
    </row>
    <row r="67" spans="2:55" ht="15.75">
      <c r="B67" s="5"/>
      <c r="C67" s="5"/>
      <c r="D67" s="5"/>
      <c r="E67" s="5"/>
      <c r="F67" s="5"/>
      <c r="G67" s="44" t="s">
        <v>4</v>
      </c>
      <c r="H67" s="268">
        <f>$J$50+$U$67*$X$67</f>
        <v>0.5597222222222221</v>
      </c>
      <c r="I67" s="268"/>
      <c r="J67" s="268"/>
      <c r="K67" s="268"/>
      <c r="L67" s="268"/>
      <c r="M67" s="43" t="s">
        <v>5</v>
      </c>
      <c r="N67" s="5"/>
      <c r="O67" s="5"/>
      <c r="P67" s="5"/>
      <c r="Q67" s="5"/>
      <c r="R67" s="5"/>
      <c r="S67" s="5"/>
      <c r="T67" s="44" t="s">
        <v>6</v>
      </c>
      <c r="U67" s="164">
        <v>1</v>
      </c>
      <c r="V67" s="164"/>
      <c r="W67" s="45" t="s">
        <v>7</v>
      </c>
      <c r="X67" s="165">
        <v>0.013888888888888888</v>
      </c>
      <c r="Y67" s="165"/>
      <c r="Z67" s="165"/>
      <c r="AA67" s="165"/>
      <c r="AB67" s="165"/>
      <c r="AC67" s="43" t="s">
        <v>8</v>
      </c>
      <c r="AD67" s="5"/>
      <c r="AE67" s="5"/>
      <c r="AF67" s="5"/>
      <c r="AG67" s="5"/>
      <c r="AH67" s="5"/>
      <c r="AI67" s="5"/>
      <c r="AJ67" s="5"/>
      <c r="AK67" s="44" t="s">
        <v>9</v>
      </c>
      <c r="AL67" s="165">
        <v>0.001388888888888889</v>
      </c>
      <c r="AM67" s="165"/>
      <c r="AN67" s="165"/>
      <c r="AO67" s="165"/>
      <c r="AP67" s="165"/>
      <c r="AQ67" s="43" t="s">
        <v>8</v>
      </c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2:55" ht="16.5" thickBot="1">
      <c r="B68" s="5"/>
      <c r="C68" s="5"/>
      <c r="D68" s="5"/>
      <c r="E68" s="5"/>
      <c r="F68" s="5"/>
      <c r="G68" s="44"/>
      <c r="H68" s="50"/>
      <c r="I68" s="50"/>
      <c r="J68" s="50"/>
      <c r="K68" s="50"/>
      <c r="L68" s="50"/>
      <c r="M68" s="43"/>
      <c r="N68" s="5"/>
      <c r="O68" s="5"/>
      <c r="P68" s="5"/>
      <c r="Q68" s="5"/>
      <c r="R68" s="5"/>
      <c r="S68" s="5"/>
      <c r="T68" s="44"/>
      <c r="U68" s="51"/>
      <c r="V68" s="51"/>
      <c r="W68" s="51"/>
      <c r="X68" s="52"/>
      <c r="Y68" s="52"/>
      <c r="Z68" s="52"/>
      <c r="AA68" s="52"/>
      <c r="AB68" s="52"/>
      <c r="AC68" s="43"/>
      <c r="AD68" s="5"/>
      <c r="AE68" s="5"/>
      <c r="AF68" s="5"/>
      <c r="AG68" s="5"/>
      <c r="AH68" s="5"/>
      <c r="AI68" s="5"/>
      <c r="AJ68" s="5"/>
      <c r="AK68" s="44"/>
      <c r="AL68" s="52"/>
      <c r="AM68" s="52"/>
      <c r="AN68" s="52"/>
      <c r="AO68" s="52"/>
      <c r="AP68" s="52"/>
      <c r="AQ68" s="43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</row>
    <row r="69" spans="2:55" ht="13.5" thickBot="1">
      <c r="B69" s="147" t="s">
        <v>30</v>
      </c>
      <c r="C69" s="148"/>
      <c r="D69" s="149" t="str">
        <f>D81</f>
        <v>Platz</v>
      </c>
      <c r="E69" s="150"/>
      <c r="F69" s="150"/>
      <c r="G69" s="150"/>
      <c r="H69" s="150"/>
      <c r="I69" s="151"/>
      <c r="J69" s="124" t="s">
        <v>33</v>
      </c>
      <c r="K69" s="152"/>
      <c r="L69" s="152"/>
      <c r="M69" s="152"/>
      <c r="N69" s="153"/>
      <c r="O69" s="124" t="s">
        <v>59</v>
      </c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3"/>
      <c r="AW69" s="124" t="str">
        <f>AW81</f>
        <v>Ergebnis</v>
      </c>
      <c r="AX69" s="152"/>
      <c r="AY69" s="152"/>
      <c r="AZ69" s="152"/>
      <c r="BA69" s="153"/>
      <c r="BB69" s="124"/>
      <c r="BC69" s="125"/>
    </row>
    <row r="70" spans="2:55" ht="12.75">
      <c r="B70" s="126">
        <v>23</v>
      </c>
      <c r="C70" s="127"/>
      <c r="D70" s="126">
        <v>1</v>
      </c>
      <c r="E70" s="127"/>
      <c r="F70" s="127"/>
      <c r="G70" s="127"/>
      <c r="H70" s="127"/>
      <c r="I70" s="130"/>
      <c r="J70" s="132">
        <f>J82+$U$67*$X$67+$AL$67</f>
        <v>0.5749999999999998</v>
      </c>
      <c r="K70" s="133"/>
      <c r="L70" s="133"/>
      <c r="M70" s="133"/>
      <c r="N70" s="134"/>
      <c r="O70" s="154">
        <f>IF($S$55=0,"",$AG$55)</f>
      </c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46" t="s">
        <v>38</v>
      </c>
      <c r="AF70" s="155">
        <f>IF(O70="","",$D$56)</f>
      </c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6"/>
      <c r="AW70" s="138"/>
      <c r="AX70" s="139"/>
      <c r="AY70" s="139"/>
      <c r="AZ70" s="139"/>
      <c r="BA70" s="142"/>
      <c r="BB70" s="127"/>
      <c r="BC70" s="130"/>
    </row>
    <row r="71" spans="2:55" ht="13.5" thickBot="1">
      <c r="B71" s="128"/>
      <c r="C71" s="129"/>
      <c r="D71" s="128"/>
      <c r="E71" s="129"/>
      <c r="F71" s="129"/>
      <c r="G71" s="129"/>
      <c r="H71" s="129"/>
      <c r="I71" s="131"/>
      <c r="J71" s="135"/>
      <c r="K71" s="136"/>
      <c r="L71" s="136"/>
      <c r="M71" s="136"/>
      <c r="N71" s="137"/>
      <c r="O71" s="144" t="s">
        <v>50</v>
      </c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47"/>
      <c r="AF71" s="145" t="s">
        <v>46</v>
      </c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6"/>
      <c r="AW71" s="140"/>
      <c r="AX71" s="141"/>
      <c r="AY71" s="141"/>
      <c r="AZ71" s="141"/>
      <c r="BA71" s="143"/>
      <c r="BB71" s="129"/>
      <c r="BC71" s="131"/>
    </row>
    <row r="72" ht="13.5" thickBot="1">
      <c r="BC72" s="43"/>
    </row>
    <row r="73" spans="2:55" ht="13.5" thickBot="1">
      <c r="B73" s="147" t="s">
        <v>30</v>
      </c>
      <c r="C73" s="148"/>
      <c r="D73" s="149" t="str">
        <f>D69</f>
        <v>Platz</v>
      </c>
      <c r="E73" s="150"/>
      <c r="F73" s="150"/>
      <c r="G73" s="150"/>
      <c r="H73" s="150"/>
      <c r="I73" s="151"/>
      <c r="J73" s="124" t="s">
        <v>33</v>
      </c>
      <c r="K73" s="152"/>
      <c r="L73" s="152"/>
      <c r="M73" s="152"/>
      <c r="N73" s="153"/>
      <c r="O73" s="124" t="s">
        <v>60</v>
      </c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3"/>
      <c r="AW73" s="124" t="str">
        <f>AW69</f>
        <v>Ergebnis</v>
      </c>
      <c r="AX73" s="152"/>
      <c r="AY73" s="152"/>
      <c r="AZ73" s="152"/>
      <c r="BA73" s="153"/>
      <c r="BB73" s="124"/>
      <c r="BC73" s="125"/>
    </row>
    <row r="74" spans="2:55" ht="12.75">
      <c r="B74" s="126">
        <v>24</v>
      </c>
      <c r="C74" s="127"/>
      <c r="D74" s="126">
        <v>2</v>
      </c>
      <c r="E74" s="127"/>
      <c r="F74" s="127"/>
      <c r="G74" s="127"/>
      <c r="H74" s="127"/>
      <c r="I74" s="130"/>
      <c r="J74" s="132">
        <f>J70</f>
        <v>0.5749999999999998</v>
      </c>
      <c r="K74" s="133"/>
      <c r="L74" s="133"/>
      <c r="M74" s="133"/>
      <c r="N74" s="134"/>
      <c r="O74" s="154">
        <f>IF($S$55=0,"",$D$55)</f>
      </c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46" t="s">
        <v>38</v>
      </c>
      <c r="AF74" s="155">
        <f>IF(O74="","",$AG$56)</f>
      </c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6"/>
      <c r="AW74" s="138"/>
      <c r="AX74" s="139"/>
      <c r="AY74" s="139"/>
      <c r="AZ74" s="139"/>
      <c r="BA74" s="142"/>
      <c r="BB74" s="127"/>
      <c r="BC74" s="130"/>
    </row>
    <row r="75" spans="2:55" ht="13.5" thickBot="1">
      <c r="B75" s="128"/>
      <c r="C75" s="129"/>
      <c r="D75" s="128"/>
      <c r="E75" s="129"/>
      <c r="F75" s="129"/>
      <c r="G75" s="129"/>
      <c r="H75" s="129"/>
      <c r="I75" s="131"/>
      <c r="J75" s="135"/>
      <c r="K75" s="136"/>
      <c r="L75" s="136"/>
      <c r="M75" s="136"/>
      <c r="N75" s="137"/>
      <c r="O75" s="144" t="s">
        <v>49</v>
      </c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47"/>
      <c r="AF75" s="145" t="s">
        <v>47</v>
      </c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6"/>
      <c r="AW75" s="140"/>
      <c r="AX75" s="141"/>
      <c r="AY75" s="141"/>
      <c r="AZ75" s="141"/>
      <c r="BA75" s="143"/>
      <c r="BB75" s="129"/>
      <c r="BC75" s="131"/>
    </row>
    <row r="76" spans="2:55" ht="16.5" thickBot="1">
      <c r="B76" s="5"/>
      <c r="C76" s="5"/>
      <c r="D76" s="5"/>
      <c r="E76" s="5"/>
      <c r="F76" s="5"/>
      <c r="G76" s="44"/>
      <c r="H76" s="50"/>
      <c r="I76" s="50"/>
      <c r="J76" s="50"/>
      <c r="K76" s="50"/>
      <c r="L76" s="50"/>
      <c r="M76" s="43"/>
      <c r="N76" s="5"/>
      <c r="O76" s="5"/>
      <c r="P76" s="5"/>
      <c r="Q76" s="5"/>
      <c r="R76" s="5"/>
      <c r="S76" s="5"/>
      <c r="T76" s="44"/>
      <c r="U76" s="51"/>
      <c r="V76" s="51"/>
      <c r="W76" s="51"/>
      <c r="X76" s="52"/>
      <c r="Y76" s="52"/>
      <c r="Z76" s="52"/>
      <c r="AA76" s="52"/>
      <c r="AB76" s="52"/>
      <c r="AC76" s="43"/>
      <c r="AD76" s="5"/>
      <c r="AE76" s="5"/>
      <c r="AF76" s="5"/>
      <c r="AG76" s="5"/>
      <c r="AH76" s="5"/>
      <c r="AI76" s="5"/>
      <c r="AJ76" s="5"/>
      <c r="AK76" s="44"/>
      <c r="AL76" s="52"/>
      <c r="AM76" s="52"/>
      <c r="AN76" s="52"/>
      <c r="AO76" s="52"/>
      <c r="AP76" s="52"/>
      <c r="AQ76" s="43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2:55" ht="13.5" thickBot="1">
      <c r="B77" s="279" t="s">
        <v>30</v>
      </c>
      <c r="C77" s="280"/>
      <c r="D77" s="281" t="s">
        <v>31</v>
      </c>
      <c r="E77" s="282"/>
      <c r="F77" s="282"/>
      <c r="G77" s="282"/>
      <c r="H77" s="282"/>
      <c r="I77" s="283"/>
      <c r="J77" s="269" t="s">
        <v>33</v>
      </c>
      <c r="K77" s="270"/>
      <c r="L77" s="270"/>
      <c r="M77" s="270"/>
      <c r="N77" s="271"/>
      <c r="O77" s="269" t="s">
        <v>68</v>
      </c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1"/>
      <c r="AW77" s="269" t="s">
        <v>35</v>
      </c>
      <c r="AX77" s="270"/>
      <c r="AY77" s="270"/>
      <c r="AZ77" s="270"/>
      <c r="BA77" s="271"/>
      <c r="BB77" s="269"/>
      <c r="BC77" s="272"/>
    </row>
    <row r="78" spans="2:55" ht="12.75">
      <c r="B78" s="126">
        <v>21</v>
      </c>
      <c r="C78" s="127"/>
      <c r="D78" s="126">
        <v>1</v>
      </c>
      <c r="E78" s="127"/>
      <c r="F78" s="127"/>
      <c r="G78" s="127"/>
      <c r="H78" s="127"/>
      <c r="I78" s="130"/>
      <c r="J78" s="132">
        <f>H67</f>
        <v>0.5597222222222221</v>
      </c>
      <c r="K78" s="133"/>
      <c r="L78" s="133"/>
      <c r="M78" s="133"/>
      <c r="N78" s="134"/>
      <c r="O78" s="154">
        <f>IF($S$55=0,"",$D$59)</f>
      </c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46" t="s">
        <v>38</v>
      </c>
      <c r="AF78" s="155">
        <f>IF(O78="","",$AG$59)</f>
      </c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6"/>
      <c r="AW78" s="138"/>
      <c r="AX78" s="139"/>
      <c r="AY78" s="139"/>
      <c r="AZ78" s="139"/>
      <c r="BA78" s="142"/>
      <c r="BB78" s="127"/>
      <c r="BC78" s="130"/>
    </row>
    <row r="79" spans="2:55" ht="13.5" thickBot="1">
      <c r="B79" s="128"/>
      <c r="C79" s="129"/>
      <c r="D79" s="128"/>
      <c r="E79" s="129"/>
      <c r="F79" s="129"/>
      <c r="G79" s="129"/>
      <c r="H79" s="129"/>
      <c r="I79" s="131"/>
      <c r="J79" s="135"/>
      <c r="K79" s="136"/>
      <c r="L79" s="136"/>
      <c r="M79" s="136"/>
      <c r="N79" s="137"/>
      <c r="O79" s="144" t="s">
        <v>69</v>
      </c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47"/>
      <c r="AF79" s="145" t="s">
        <v>70</v>
      </c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6"/>
      <c r="AW79" s="140"/>
      <c r="AX79" s="141"/>
      <c r="AY79" s="141"/>
      <c r="AZ79" s="141"/>
      <c r="BA79" s="143"/>
      <c r="BB79" s="129"/>
      <c r="BC79" s="131"/>
    </row>
    <row r="80" ht="13.5" thickBot="1">
      <c r="BC80" s="43"/>
    </row>
    <row r="81" spans="2:55" ht="13.5" thickBot="1">
      <c r="B81" s="262" t="s">
        <v>30</v>
      </c>
      <c r="C81" s="263"/>
      <c r="D81" s="264" t="str">
        <f>D77</f>
        <v>Platz</v>
      </c>
      <c r="E81" s="265"/>
      <c r="F81" s="265"/>
      <c r="G81" s="265"/>
      <c r="H81" s="265"/>
      <c r="I81" s="266"/>
      <c r="J81" s="157" t="s">
        <v>33</v>
      </c>
      <c r="K81" s="158"/>
      <c r="L81" s="158"/>
      <c r="M81" s="158"/>
      <c r="N81" s="159"/>
      <c r="O81" s="157" t="s">
        <v>56</v>
      </c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9"/>
      <c r="AW81" s="157" t="str">
        <f>AW77</f>
        <v>Ergebnis</v>
      </c>
      <c r="AX81" s="158"/>
      <c r="AY81" s="158"/>
      <c r="AZ81" s="158"/>
      <c r="BA81" s="159"/>
      <c r="BB81" s="157"/>
      <c r="BC81" s="160"/>
    </row>
    <row r="82" spans="2:55" ht="12.75">
      <c r="B82" s="126">
        <v>22</v>
      </c>
      <c r="C82" s="127"/>
      <c r="D82" s="126">
        <v>2</v>
      </c>
      <c r="E82" s="127"/>
      <c r="F82" s="127"/>
      <c r="G82" s="127"/>
      <c r="H82" s="127"/>
      <c r="I82" s="130"/>
      <c r="J82" s="132">
        <f>J78</f>
        <v>0.5597222222222221</v>
      </c>
      <c r="K82" s="133"/>
      <c r="L82" s="133"/>
      <c r="M82" s="133"/>
      <c r="N82" s="134"/>
      <c r="O82" s="154">
        <f>IF($S$55=0,"",$D$58)</f>
      </c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46" t="s">
        <v>38</v>
      </c>
      <c r="AF82" s="155">
        <f>IF(O82="","",$AG$58)</f>
      </c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6"/>
      <c r="AW82" s="138"/>
      <c r="AX82" s="139"/>
      <c r="AY82" s="139"/>
      <c r="AZ82" s="139"/>
      <c r="BA82" s="142"/>
      <c r="BB82" s="127"/>
      <c r="BC82" s="130"/>
    </row>
    <row r="83" spans="2:55" ht="13.5" thickBot="1">
      <c r="B83" s="128"/>
      <c r="C83" s="129"/>
      <c r="D83" s="128"/>
      <c r="E83" s="129"/>
      <c r="F83" s="129"/>
      <c r="G83" s="129"/>
      <c r="H83" s="129"/>
      <c r="I83" s="131"/>
      <c r="J83" s="135"/>
      <c r="K83" s="136"/>
      <c r="L83" s="136"/>
      <c r="M83" s="136"/>
      <c r="N83" s="137"/>
      <c r="O83" s="144" t="s">
        <v>57</v>
      </c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47"/>
      <c r="AF83" s="145" t="s">
        <v>58</v>
      </c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6"/>
      <c r="AW83" s="140"/>
      <c r="AX83" s="141"/>
      <c r="AY83" s="141"/>
      <c r="AZ83" s="141"/>
      <c r="BA83" s="143"/>
      <c r="BB83" s="129"/>
      <c r="BC83" s="131"/>
    </row>
    <row r="84" ht="13.5" thickBot="1">
      <c r="BC84" s="43"/>
    </row>
    <row r="85" spans="2:55" ht="13.5" thickBot="1">
      <c r="B85" s="294" t="s">
        <v>30</v>
      </c>
      <c r="C85" s="295"/>
      <c r="D85" s="296" t="str">
        <f>D73</f>
        <v>Platz</v>
      </c>
      <c r="E85" s="297"/>
      <c r="F85" s="297"/>
      <c r="G85" s="297"/>
      <c r="H85" s="297"/>
      <c r="I85" s="298"/>
      <c r="J85" s="299" t="s">
        <v>33</v>
      </c>
      <c r="K85" s="300"/>
      <c r="L85" s="300"/>
      <c r="M85" s="300"/>
      <c r="N85" s="301"/>
      <c r="O85" s="299" t="s">
        <v>61</v>
      </c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300"/>
      <c r="AV85" s="301"/>
      <c r="AW85" s="299" t="str">
        <f>AW73</f>
        <v>Ergebnis</v>
      </c>
      <c r="AX85" s="300"/>
      <c r="AY85" s="300"/>
      <c r="AZ85" s="300"/>
      <c r="BA85" s="301"/>
      <c r="BB85" s="299"/>
      <c r="BC85" s="302"/>
    </row>
    <row r="86" spans="2:55" ht="12.75">
      <c r="B86" s="126">
        <v>25</v>
      </c>
      <c r="C86" s="127"/>
      <c r="D86" s="126">
        <v>1</v>
      </c>
      <c r="E86" s="127"/>
      <c r="F86" s="127"/>
      <c r="G86" s="127"/>
      <c r="H86" s="127"/>
      <c r="I86" s="130"/>
      <c r="J86" s="132">
        <f>J74+$U$67*$X$67+$AL$67</f>
        <v>0.5902777777777776</v>
      </c>
      <c r="K86" s="133"/>
      <c r="L86" s="133"/>
      <c r="M86" s="133"/>
      <c r="N86" s="134"/>
      <c r="O86" s="154">
        <f>IF($S$55=0,"",$D$57)</f>
      </c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46" t="s">
        <v>38</v>
      </c>
      <c r="AF86" s="155">
        <f>IF(O86="","",$AG$57)</f>
      </c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6"/>
      <c r="AW86" s="138"/>
      <c r="AX86" s="139"/>
      <c r="AY86" s="139"/>
      <c r="AZ86" s="139"/>
      <c r="BA86" s="142"/>
      <c r="BB86" s="127"/>
      <c r="BC86" s="130"/>
    </row>
    <row r="87" spans="2:55" ht="13.5" thickBot="1">
      <c r="B87" s="128"/>
      <c r="C87" s="129"/>
      <c r="D87" s="128"/>
      <c r="E87" s="129"/>
      <c r="F87" s="129"/>
      <c r="G87" s="129"/>
      <c r="H87" s="129"/>
      <c r="I87" s="131"/>
      <c r="J87" s="135"/>
      <c r="K87" s="136"/>
      <c r="L87" s="136"/>
      <c r="M87" s="136"/>
      <c r="N87" s="137"/>
      <c r="O87" s="144" t="s">
        <v>62</v>
      </c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47"/>
      <c r="AF87" s="145" t="s">
        <v>63</v>
      </c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6"/>
      <c r="AW87" s="140"/>
      <c r="AX87" s="141"/>
      <c r="AY87" s="141"/>
      <c r="AZ87" s="141"/>
      <c r="BA87" s="143"/>
      <c r="BB87" s="129"/>
      <c r="BC87" s="131"/>
    </row>
    <row r="88" ht="13.5" thickBot="1">
      <c r="BC88" s="43"/>
    </row>
    <row r="89" spans="2:55" ht="13.5" thickBot="1">
      <c r="B89" s="303" t="s">
        <v>30</v>
      </c>
      <c r="C89" s="304"/>
      <c r="D89" s="305" t="str">
        <f>D85</f>
        <v>Platz</v>
      </c>
      <c r="E89" s="306"/>
      <c r="F89" s="306"/>
      <c r="G89" s="306"/>
      <c r="H89" s="306"/>
      <c r="I89" s="307"/>
      <c r="J89" s="308" t="s">
        <v>33</v>
      </c>
      <c r="K89" s="309"/>
      <c r="L89" s="309"/>
      <c r="M89" s="309"/>
      <c r="N89" s="310"/>
      <c r="O89" s="308" t="s">
        <v>55</v>
      </c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10"/>
      <c r="AW89" s="308" t="str">
        <f>AW85</f>
        <v>Ergebnis</v>
      </c>
      <c r="AX89" s="309"/>
      <c r="AY89" s="309"/>
      <c r="AZ89" s="309"/>
      <c r="BA89" s="310"/>
      <c r="BB89" s="308"/>
      <c r="BC89" s="311"/>
    </row>
    <row r="90" spans="2:55" ht="12.75">
      <c r="B90" s="126">
        <v>26</v>
      </c>
      <c r="C90" s="127"/>
      <c r="D90" s="126">
        <v>1</v>
      </c>
      <c r="E90" s="127"/>
      <c r="F90" s="127"/>
      <c r="G90" s="127"/>
      <c r="H90" s="127"/>
      <c r="I90" s="130"/>
      <c r="J90" s="132">
        <f>J86+$U$67*$X$67+$AL$67</f>
        <v>0.6055555555555553</v>
      </c>
      <c r="K90" s="133"/>
      <c r="L90" s="133"/>
      <c r="M90" s="133"/>
      <c r="N90" s="134"/>
      <c r="O90" s="154" t="str">
        <f>IF(ISBLANK($AZ$70)," ",IF($AW$70&lt;$AZ$70,$O$70,IF($AZ$70&lt;$AW$70,$AF$70)))</f>
        <v> </v>
      </c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46" t="s">
        <v>38</v>
      </c>
      <c r="AF90" s="155" t="str">
        <f>IF(ISBLANK($AZ$74)," ",IF($AW$74&lt;$AZ$74,$O$74,IF($AZ$74&lt;$AW$74,$AF$74)))</f>
        <v> </v>
      </c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6"/>
      <c r="AW90" s="138"/>
      <c r="AX90" s="139"/>
      <c r="AY90" s="139"/>
      <c r="AZ90" s="139"/>
      <c r="BA90" s="142"/>
      <c r="BB90" s="127"/>
      <c r="BC90" s="130"/>
    </row>
    <row r="91" spans="2:55" ht="13.5" thickBot="1">
      <c r="B91" s="128"/>
      <c r="C91" s="129"/>
      <c r="D91" s="128"/>
      <c r="E91" s="129"/>
      <c r="F91" s="129"/>
      <c r="G91" s="129"/>
      <c r="H91" s="129"/>
      <c r="I91" s="131"/>
      <c r="J91" s="135"/>
      <c r="K91" s="136"/>
      <c r="L91" s="136"/>
      <c r="M91" s="136"/>
      <c r="N91" s="137"/>
      <c r="O91" s="144" t="s">
        <v>71</v>
      </c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47"/>
      <c r="AF91" s="145" t="s">
        <v>72</v>
      </c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6"/>
      <c r="AW91" s="140"/>
      <c r="AX91" s="141"/>
      <c r="AY91" s="141"/>
      <c r="AZ91" s="141"/>
      <c r="BA91" s="143"/>
      <c r="BB91" s="129"/>
      <c r="BC91" s="131"/>
    </row>
    <row r="92" ht="13.5" thickBot="1">
      <c r="BC92" s="43"/>
    </row>
    <row r="93" spans="2:55" ht="13.5" thickBot="1">
      <c r="B93" s="312" t="s">
        <v>30</v>
      </c>
      <c r="C93" s="313"/>
      <c r="D93" s="314" t="str">
        <f>D89</f>
        <v>Platz</v>
      </c>
      <c r="E93" s="315"/>
      <c r="F93" s="315"/>
      <c r="G93" s="315"/>
      <c r="H93" s="315"/>
      <c r="I93" s="316"/>
      <c r="J93" s="317" t="s">
        <v>33</v>
      </c>
      <c r="K93" s="318"/>
      <c r="L93" s="318"/>
      <c r="M93" s="318"/>
      <c r="N93" s="319"/>
      <c r="O93" s="317" t="s">
        <v>48</v>
      </c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  <c r="AO93" s="318"/>
      <c r="AP93" s="318"/>
      <c r="AQ93" s="318"/>
      <c r="AR93" s="318"/>
      <c r="AS93" s="318"/>
      <c r="AT93" s="318"/>
      <c r="AU93" s="318"/>
      <c r="AV93" s="319"/>
      <c r="AW93" s="317" t="str">
        <f>AW89</f>
        <v>Ergebnis</v>
      </c>
      <c r="AX93" s="318"/>
      <c r="AY93" s="318"/>
      <c r="AZ93" s="318"/>
      <c r="BA93" s="319"/>
      <c r="BB93" s="317"/>
      <c r="BC93" s="320"/>
    </row>
    <row r="94" spans="2:55" ht="12.75">
      <c r="B94" s="126">
        <v>27</v>
      </c>
      <c r="C94" s="127"/>
      <c r="D94" s="126">
        <v>1</v>
      </c>
      <c r="E94" s="127"/>
      <c r="F94" s="127"/>
      <c r="G94" s="127"/>
      <c r="H94" s="127"/>
      <c r="I94" s="130"/>
      <c r="J94" s="132">
        <f>J90+$U$67*$X$67+$AL$67</f>
        <v>0.620833333333333</v>
      </c>
      <c r="K94" s="133"/>
      <c r="L94" s="133"/>
      <c r="M94" s="133"/>
      <c r="N94" s="134"/>
      <c r="O94" s="154" t="str">
        <f>IF(ISBLANK($AZ$70)," ",IF($AW$70&gt;$AZ$70,$O$70,IF($AZ$70&gt;$AW$70,$AF$70)))</f>
        <v> </v>
      </c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46" t="s">
        <v>38</v>
      </c>
      <c r="AF94" s="155" t="str">
        <f>IF(ISBLANK($AZ$74)," ",IF($AW$74&gt;$AZ$74,$O$74,IF($AZ$74&gt;$AW$74,$AF$74)))</f>
        <v> </v>
      </c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6"/>
      <c r="AW94" s="138"/>
      <c r="AX94" s="139"/>
      <c r="AY94" s="139"/>
      <c r="AZ94" s="139"/>
      <c r="BA94" s="142"/>
      <c r="BB94" s="127"/>
      <c r="BC94" s="130"/>
    </row>
    <row r="95" spans="2:55" ht="13.5" thickBot="1">
      <c r="B95" s="128"/>
      <c r="C95" s="129"/>
      <c r="D95" s="128"/>
      <c r="E95" s="129"/>
      <c r="F95" s="129"/>
      <c r="G95" s="129"/>
      <c r="H95" s="129"/>
      <c r="I95" s="131"/>
      <c r="J95" s="135"/>
      <c r="K95" s="136"/>
      <c r="L95" s="136"/>
      <c r="M95" s="136"/>
      <c r="N95" s="137"/>
      <c r="O95" s="144" t="s">
        <v>73</v>
      </c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47"/>
      <c r="AF95" s="145" t="s">
        <v>74</v>
      </c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6"/>
      <c r="AW95" s="140"/>
      <c r="AX95" s="141"/>
      <c r="AY95" s="141"/>
      <c r="AZ95" s="141"/>
      <c r="BA95" s="143"/>
      <c r="BB95" s="129"/>
      <c r="BC95" s="131"/>
    </row>
    <row r="96" ht="12.75">
      <c r="BC96" s="43"/>
    </row>
    <row r="97" ht="12.75">
      <c r="BC97" s="43"/>
    </row>
    <row r="98" ht="12.75">
      <c r="BC98" s="43"/>
    </row>
    <row r="99" spans="2:55" ht="12.75">
      <c r="B99" s="42" t="s">
        <v>64</v>
      </c>
      <c r="BC99" s="43"/>
    </row>
    <row r="100" ht="13.5" thickBot="1">
      <c r="BC100" s="43"/>
    </row>
    <row r="101" spans="9:55" ht="18">
      <c r="I101" s="321" t="s">
        <v>14</v>
      </c>
      <c r="J101" s="322"/>
      <c r="K101" s="322"/>
      <c r="L101" s="48"/>
      <c r="M101" s="323" t="str">
        <f>IF(ISBLANK($AZ$94)," ",IF($AW$94&gt;$AZ$94,$O$94,IF($AZ$94&gt;$AW$94,$AF$94)))</f>
        <v> </v>
      </c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4"/>
      <c r="BC101" s="43"/>
    </row>
    <row r="102" spans="9:55" ht="18">
      <c r="I102" s="277" t="s">
        <v>17</v>
      </c>
      <c r="J102" s="278"/>
      <c r="K102" s="278"/>
      <c r="L102" s="49"/>
      <c r="M102" s="325" t="str">
        <f>IF(ISBLANK($AZ$94)," ",IF($AW$94&lt;$AZ$94,$O$94,IF($AZ$94&lt;$AW$94,$AF$94)))</f>
        <v> </v>
      </c>
      <c r="N102" s="325"/>
      <c r="O102" s="325"/>
      <c r="P102" s="325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5"/>
      <c r="AD102" s="325"/>
      <c r="AE102" s="325"/>
      <c r="AF102" s="325"/>
      <c r="AG102" s="325"/>
      <c r="AH102" s="325"/>
      <c r="AI102" s="325"/>
      <c r="AJ102" s="325"/>
      <c r="AK102" s="325"/>
      <c r="AL102" s="325"/>
      <c r="AM102" s="325"/>
      <c r="AN102" s="325"/>
      <c r="AO102" s="325"/>
      <c r="AP102" s="325"/>
      <c r="AQ102" s="325"/>
      <c r="AR102" s="325"/>
      <c r="AS102" s="325"/>
      <c r="AT102" s="325"/>
      <c r="AU102" s="325"/>
      <c r="AV102" s="326"/>
      <c r="BC102" s="43"/>
    </row>
    <row r="103" spans="9:55" ht="18">
      <c r="I103" s="273" t="s">
        <v>20</v>
      </c>
      <c r="J103" s="274"/>
      <c r="K103" s="274"/>
      <c r="L103" s="21"/>
      <c r="M103" s="327" t="str">
        <f>IF(ISBLANK($AZ$90)," ",IF($AW$90&gt;$AZ$90,$O$90,IF($AZ$90&gt;$AW$90,$AF$90)))</f>
        <v> </v>
      </c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327"/>
      <c r="AD103" s="327"/>
      <c r="AE103" s="327"/>
      <c r="AF103" s="327"/>
      <c r="AG103" s="327"/>
      <c r="AH103" s="327"/>
      <c r="AI103" s="327"/>
      <c r="AJ103" s="327"/>
      <c r="AK103" s="327"/>
      <c r="AL103" s="327"/>
      <c r="AM103" s="327"/>
      <c r="AN103" s="327"/>
      <c r="AO103" s="327"/>
      <c r="AP103" s="327"/>
      <c r="AQ103" s="327"/>
      <c r="AR103" s="327"/>
      <c r="AS103" s="327"/>
      <c r="AT103" s="327"/>
      <c r="AU103" s="327"/>
      <c r="AV103" s="328"/>
      <c r="BC103" s="43"/>
    </row>
    <row r="104" spans="9:55" ht="18">
      <c r="I104" s="277" t="s">
        <v>23</v>
      </c>
      <c r="J104" s="278"/>
      <c r="K104" s="278"/>
      <c r="L104" s="49"/>
      <c r="M104" s="275" t="str">
        <f>IF(ISBLANK($AZ$90)," ",IF($AW$90&lt;$AZ$90,$O$90,IF($AZ$90&lt;$AW$90,$AF$90)))</f>
        <v> </v>
      </c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75"/>
      <c r="AM104" s="275"/>
      <c r="AN104" s="275"/>
      <c r="AO104" s="275"/>
      <c r="AP104" s="275"/>
      <c r="AQ104" s="275"/>
      <c r="AR104" s="275"/>
      <c r="AS104" s="275"/>
      <c r="AT104" s="275"/>
      <c r="AU104" s="275"/>
      <c r="AV104" s="276"/>
      <c r="BC104" s="43"/>
    </row>
    <row r="105" spans="9:55" ht="18">
      <c r="I105" s="273" t="s">
        <v>26</v>
      </c>
      <c r="J105" s="274"/>
      <c r="K105" s="274"/>
      <c r="L105" s="21"/>
      <c r="M105" s="327" t="str">
        <f>IF(ISBLANK($AZ$86)," ",IF($AW$86&gt;$AZ$86,$O$86,IF($AZ$86&gt;$AW$86,$AF$86)))</f>
        <v> </v>
      </c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  <c r="AG105" s="327"/>
      <c r="AH105" s="327"/>
      <c r="AI105" s="327"/>
      <c r="AJ105" s="327"/>
      <c r="AK105" s="327"/>
      <c r="AL105" s="327"/>
      <c r="AM105" s="327"/>
      <c r="AN105" s="327"/>
      <c r="AO105" s="327"/>
      <c r="AP105" s="327"/>
      <c r="AQ105" s="327"/>
      <c r="AR105" s="327"/>
      <c r="AS105" s="327"/>
      <c r="AT105" s="327"/>
      <c r="AU105" s="327"/>
      <c r="AV105" s="328"/>
      <c r="BC105" s="43"/>
    </row>
    <row r="106" spans="9:55" ht="18">
      <c r="I106" s="277" t="s">
        <v>65</v>
      </c>
      <c r="J106" s="278"/>
      <c r="K106" s="278"/>
      <c r="L106" s="49"/>
      <c r="M106" s="275" t="str">
        <f>IF(ISBLANK($AZ$86)," ",IF($AW$86&lt;$AZ$86,$O$86,IF($AZ$86&lt;$AW$86,$AF$86)))</f>
        <v> </v>
      </c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  <c r="AA106" s="275"/>
      <c r="AB106" s="275"/>
      <c r="AC106" s="275"/>
      <c r="AD106" s="275"/>
      <c r="AE106" s="275"/>
      <c r="AF106" s="275"/>
      <c r="AG106" s="275"/>
      <c r="AH106" s="275"/>
      <c r="AI106" s="275"/>
      <c r="AJ106" s="275"/>
      <c r="AK106" s="275"/>
      <c r="AL106" s="275"/>
      <c r="AM106" s="275"/>
      <c r="AN106" s="275"/>
      <c r="AO106" s="275"/>
      <c r="AP106" s="275"/>
      <c r="AQ106" s="275"/>
      <c r="AR106" s="275"/>
      <c r="AS106" s="275"/>
      <c r="AT106" s="275"/>
      <c r="AU106" s="275"/>
      <c r="AV106" s="276"/>
      <c r="BC106" s="43"/>
    </row>
    <row r="107" spans="9:55" ht="18">
      <c r="I107" s="277" t="s">
        <v>66</v>
      </c>
      <c r="J107" s="278"/>
      <c r="K107" s="278"/>
      <c r="L107" s="49"/>
      <c r="M107" s="275" t="str">
        <f>IF(ISBLANK($AZ$82)," ",IF($AW$82&gt;$AZ$82,$O$82,IF($AZ$82&gt;$AW$82,$AF$82)))</f>
        <v> </v>
      </c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AF107" s="275"/>
      <c r="AG107" s="275"/>
      <c r="AH107" s="275"/>
      <c r="AI107" s="275"/>
      <c r="AJ107" s="275"/>
      <c r="AK107" s="275"/>
      <c r="AL107" s="275"/>
      <c r="AM107" s="275"/>
      <c r="AN107" s="275"/>
      <c r="AO107" s="275"/>
      <c r="AP107" s="275"/>
      <c r="AQ107" s="275"/>
      <c r="AR107" s="275"/>
      <c r="AS107" s="275"/>
      <c r="AT107" s="275"/>
      <c r="AU107" s="275"/>
      <c r="AV107" s="276"/>
      <c r="BC107" s="43"/>
    </row>
    <row r="108" spans="9:55" ht="18">
      <c r="I108" s="277" t="s">
        <v>67</v>
      </c>
      <c r="J108" s="278"/>
      <c r="K108" s="278"/>
      <c r="L108" s="49"/>
      <c r="M108" s="325" t="str">
        <f>IF(ISBLANK($AZ$78)," ",IF($AW$78&lt;$AZ$78,$O$78,IF($AZ$78&lt;$AW$78,$AF$78)))</f>
        <v> </v>
      </c>
      <c r="N108" s="325"/>
      <c r="O108" s="325"/>
      <c r="P108" s="325"/>
      <c r="Q108" s="325"/>
      <c r="R108" s="325"/>
      <c r="S108" s="325"/>
      <c r="T108" s="325"/>
      <c r="U108" s="325"/>
      <c r="V108" s="325"/>
      <c r="W108" s="325"/>
      <c r="X108" s="325"/>
      <c r="Y108" s="325"/>
      <c r="Z108" s="325"/>
      <c r="AA108" s="325"/>
      <c r="AB108" s="325"/>
      <c r="AC108" s="325"/>
      <c r="AD108" s="325"/>
      <c r="AE108" s="325"/>
      <c r="AF108" s="325"/>
      <c r="AG108" s="325"/>
      <c r="AH108" s="325"/>
      <c r="AI108" s="325"/>
      <c r="AJ108" s="325"/>
      <c r="AK108" s="325"/>
      <c r="AL108" s="325"/>
      <c r="AM108" s="325"/>
      <c r="AN108" s="325"/>
      <c r="AO108" s="325"/>
      <c r="AP108" s="325"/>
      <c r="AQ108" s="325"/>
      <c r="AR108" s="325"/>
      <c r="AS108" s="325"/>
      <c r="AT108" s="325"/>
      <c r="AU108" s="325"/>
      <c r="AV108" s="326"/>
      <c r="BC108" s="43"/>
    </row>
    <row r="109" spans="9:48" ht="18">
      <c r="I109" s="273" t="s">
        <v>75</v>
      </c>
      <c r="J109" s="274"/>
      <c r="K109" s="274"/>
      <c r="L109" s="21"/>
      <c r="M109" s="275" t="str">
        <f>IF(ISBLANK($AZ$78)," ",IF($AW$78&gt;$AZ$78,$O$78,IF($AZ$78&gt;$AW$78,$AF$78)))</f>
        <v> </v>
      </c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  <c r="AK109" s="275"/>
      <c r="AL109" s="275"/>
      <c r="AM109" s="275"/>
      <c r="AN109" s="275"/>
      <c r="AO109" s="275"/>
      <c r="AP109" s="275"/>
      <c r="AQ109" s="275"/>
      <c r="AR109" s="275"/>
      <c r="AS109" s="275"/>
      <c r="AT109" s="275"/>
      <c r="AU109" s="275"/>
      <c r="AV109" s="276"/>
    </row>
    <row r="110" spans="9:48" ht="18">
      <c r="I110" s="277" t="s">
        <v>76</v>
      </c>
      <c r="J110" s="278"/>
      <c r="K110" s="278"/>
      <c r="L110" s="49"/>
      <c r="M110" s="275" t="str">
        <f>IF(ISBLANK($AZ$78)," ",IF($AW$78&lt;$AZ$78,$O$78,IF($AZ$78&lt;$AW$78,$AF$78)))</f>
        <v> </v>
      </c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75"/>
      <c r="AG110" s="275"/>
      <c r="AH110" s="275"/>
      <c r="AI110" s="275"/>
      <c r="AJ110" s="275"/>
      <c r="AK110" s="275"/>
      <c r="AL110" s="275"/>
      <c r="AM110" s="275"/>
      <c r="AN110" s="275"/>
      <c r="AO110" s="275"/>
      <c r="AP110" s="275"/>
      <c r="AQ110" s="275"/>
      <c r="AR110" s="275"/>
      <c r="AS110" s="275"/>
      <c r="AT110" s="275"/>
      <c r="AU110" s="275"/>
      <c r="AV110" s="276"/>
    </row>
    <row r="111" spans="9:48" ht="18.75" thickBot="1">
      <c r="I111" s="81" t="s">
        <v>78</v>
      </c>
      <c r="J111" s="82"/>
      <c r="K111" s="82"/>
      <c r="L111" s="64"/>
      <c r="M111" s="83">
        <f>IF(AW78="","",AG60)</f>
      </c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4"/>
    </row>
  </sheetData>
  <sheetProtection selectLockedCells="1" selectUnlockedCells="1"/>
  <mergeCells count="492">
    <mergeCell ref="I108:K108"/>
    <mergeCell ref="M108:AV108"/>
    <mergeCell ref="I105:K105"/>
    <mergeCell ref="M105:AV105"/>
    <mergeCell ref="I106:K106"/>
    <mergeCell ref="M106:AV106"/>
    <mergeCell ref="I107:K107"/>
    <mergeCell ref="M107:AV107"/>
    <mergeCell ref="M101:AV101"/>
    <mergeCell ref="I102:K102"/>
    <mergeCell ref="M102:AV102"/>
    <mergeCell ref="I103:K103"/>
    <mergeCell ref="M103:AV103"/>
    <mergeCell ref="I104:K104"/>
    <mergeCell ref="M104:AV104"/>
    <mergeCell ref="BB93:BC93"/>
    <mergeCell ref="B94:C95"/>
    <mergeCell ref="D94:I95"/>
    <mergeCell ref="J94:N95"/>
    <mergeCell ref="O94:AD94"/>
    <mergeCell ref="AF94:AV94"/>
    <mergeCell ref="AW94:AX95"/>
    <mergeCell ref="AY94:AY95"/>
    <mergeCell ref="AZ94:BA95"/>
    <mergeCell ref="BB94:BC95"/>
    <mergeCell ref="AY90:AY91"/>
    <mergeCell ref="AZ90:BA91"/>
    <mergeCell ref="BB90:BC91"/>
    <mergeCell ref="O91:AD91"/>
    <mergeCell ref="AF91:AV91"/>
    <mergeCell ref="B93:C93"/>
    <mergeCell ref="D93:I93"/>
    <mergeCell ref="J93:N93"/>
    <mergeCell ref="O93:AV93"/>
    <mergeCell ref="AW93:BA93"/>
    <mergeCell ref="B90:C91"/>
    <mergeCell ref="D90:I91"/>
    <mergeCell ref="J90:N91"/>
    <mergeCell ref="O90:AD90"/>
    <mergeCell ref="AF90:AV90"/>
    <mergeCell ref="AW90:AX91"/>
    <mergeCell ref="BB86:BC87"/>
    <mergeCell ref="O87:AD87"/>
    <mergeCell ref="AF87:AV87"/>
    <mergeCell ref="B89:C89"/>
    <mergeCell ref="D89:I89"/>
    <mergeCell ref="J89:N89"/>
    <mergeCell ref="O89:AV89"/>
    <mergeCell ref="AW89:BA89"/>
    <mergeCell ref="BB89:BC89"/>
    <mergeCell ref="BB85:BC85"/>
    <mergeCell ref="B78:C79"/>
    <mergeCell ref="B86:C87"/>
    <mergeCell ref="D86:I87"/>
    <mergeCell ref="J86:N87"/>
    <mergeCell ref="O86:AD86"/>
    <mergeCell ref="AF86:AV86"/>
    <mergeCell ref="AW86:AX87"/>
    <mergeCell ref="AY86:AY87"/>
    <mergeCell ref="AZ86:BA87"/>
    <mergeCell ref="AY74:AY75"/>
    <mergeCell ref="AZ74:BA75"/>
    <mergeCell ref="BB74:BC75"/>
    <mergeCell ref="O75:AD75"/>
    <mergeCell ref="AF75:AV75"/>
    <mergeCell ref="B85:C85"/>
    <mergeCell ref="D85:I85"/>
    <mergeCell ref="J85:N85"/>
    <mergeCell ref="O85:AV85"/>
    <mergeCell ref="AW85:BA85"/>
    <mergeCell ref="J73:N73"/>
    <mergeCell ref="O73:AV73"/>
    <mergeCell ref="AW73:BA73"/>
    <mergeCell ref="BB73:BC73"/>
    <mergeCell ref="B74:C75"/>
    <mergeCell ref="D74:I75"/>
    <mergeCell ref="J74:N75"/>
    <mergeCell ref="O74:AD74"/>
    <mergeCell ref="AF74:AV74"/>
    <mergeCell ref="AW74:AX75"/>
    <mergeCell ref="B15:O15"/>
    <mergeCell ref="P15:Z15"/>
    <mergeCell ref="AE15:AR15"/>
    <mergeCell ref="AS15:BC15"/>
    <mergeCell ref="D16:Z16"/>
    <mergeCell ref="D17:Z17"/>
    <mergeCell ref="AG16:BC16"/>
    <mergeCell ref="AG17:BC17"/>
    <mergeCell ref="B17:C17"/>
    <mergeCell ref="AE17:AF17"/>
    <mergeCell ref="O70:AD70"/>
    <mergeCell ref="AF70:AV70"/>
    <mergeCell ref="B77:C77"/>
    <mergeCell ref="D77:I77"/>
    <mergeCell ref="J77:N77"/>
    <mergeCell ref="O77:AV77"/>
    <mergeCell ref="O71:AD71"/>
    <mergeCell ref="AF71:AV71"/>
    <mergeCell ref="B73:C73"/>
    <mergeCell ref="D73:I73"/>
    <mergeCell ref="D78:I79"/>
    <mergeCell ref="J78:N79"/>
    <mergeCell ref="O78:AD78"/>
    <mergeCell ref="I109:K109"/>
    <mergeCell ref="M109:AV109"/>
    <mergeCell ref="I110:K110"/>
    <mergeCell ref="M110:AV110"/>
    <mergeCell ref="O95:AD95"/>
    <mergeCell ref="AF95:AV95"/>
    <mergeCell ref="I101:K101"/>
    <mergeCell ref="AW77:BA77"/>
    <mergeCell ref="BB77:BC77"/>
    <mergeCell ref="AF78:AV78"/>
    <mergeCell ref="AW78:AX79"/>
    <mergeCell ref="AY78:AY79"/>
    <mergeCell ref="AZ78:BA79"/>
    <mergeCell ref="B81:C81"/>
    <mergeCell ref="D81:I81"/>
    <mergeCell ref="J81:N81"/>
    <mergeCell ref="O81:AV81"/>
    <mergeCell ref="B62:BC62"/>
    <mergeCell ref="B63:BC63"/>
    <mergeCell ref="O79:AD79"/>
    <mergeCell ref="BB78:BC79"/>
    <mergeCell ref="AF79:AV79"/>
    <mergeCell ref="H67:L67"/>
    <mergeCell ref="AE59:AF59"/>
    <mergeCell ref="AG59:AR59"/>
    <mergeCell ref="AS59:AU59"/>
    <mergeCell ref="AV59:AW59"/>
    <mergeCell ref="AY59:AZ59"/>
    <mergeCell ref="BA59:BC59"/>
    <mergeCell ref="B59:C59"/>
    <mergeCell ref="D59:O59"/>
    <mergeCell ref="P59:R59"/>
    <mergeCell ref="S59:T59"/>
    <mergeCell ref="V59:W59"/>
    <mergeCell ref="X59:Z59"/>
    <mergeCell ref="AE58:AF58"/>
    <mergeCell ref="AG58:AR58"/>
    <mergeCell ref="AS58:AU58"/>
    <mergeCell ref="AV58:AW58"/>
    <mergeCell ref="AY58:AZ58"/>
    <mergeCell ref="BA58:BC58"/>
    <mergeCell ref="B58:C58"/>
    <mergeCell ref="D58:O58"/>
    <mergeCell ref="P58:R58"/>
    <mergeCell ref="S58:T58"/>
    <mergeCell ref="V58:W58"/>
    <mergeCell ref="X58:Z58"/>
    <mergeCell ref="AE57:AF57"/>
    <mergeCell ref="AG57:AR57"/>
    <mergeCell ref="AS57:AU57"/>
    <mergeCell ref="AV57:AW57"/>
    <mergeCell ref="AY57:AZ57"/>
    <mergeCell ref="BA57:BC57"/>
    <mergeCell ref="B57:C57"/>
    <mergeCell ref="D57:O57"/>
    <mergeCell ref="P57:R57"/>
    <mergeCell ref="S57:T57"/>
    <mergeCell ref="V57:W57"/>
    <mergeCell ref="X57:Z57"/>
    <mergeCell ref="AE56:AF56"/>
    <mergeCell ref="AG56:AR56"/>
    <mergeCell ref="AS56:AU56"/>
    <mergeCell ref="AV56:AW56"/>
    <mergeCell ref="AY56:AZ56"/>
    <mergeCell ref="BA56:BC56"/>
    <mergeCell ref="B56:C56"/>
    <mergeCell ref="D56:O56"/>
    <mergeCell ref="P56:R56"/>
    <mergeCell ref="S56:T56"/>
    <mergeCell ref="V56:W56"/>
    <mergeCell ref="X56:Z56"/>
    <mergeCell ref="AE55:AF55"/>
    <mergeCell ref="AG55:AR55"/>
    <mergeCell ref="AS55:AU55"/>
    <mergeCell ref="AV55:AW55"/>
    <mergeCell ref="AY55:AZ55"/>
    <mergeCell ref="BA55:BC55"/>
    <mergeCell ref="B55:C55"/>
    <mergeCell ref="D55:O55"/>
    <mergeCell ref="P55:R55"/>
    <mergeCell ref="S55:T55"/>
    <mergeCell ref="V55:W55"/>
    <mergeCell ref="X55:Z55"/>
    <mergeCell ref="AZ50:BA50"/>
    <mergeCell ref="BB50:BC50"/>
    <mergeCell ref="B54:O54"/>
    <mergeCell ref="P54:R54"/>
    <mergeCell ref="S54:W54"/>
    <mergeCell ref="X54:Z54"/>
    <mergeCell ref="AE54:AR54"/>
    <mergeCell ref="AS54:AU54"/>
    <mergeCell ref="AV54:AZ54"/>
    <mergeCell ref="BA54:BC54"/>
    <mergeCell ref="AW48:AX48"/>
    <mergeCell ref="AZ48:BA48"/>
    <mergeCell ref="BB48:BC48"/>
    <mergeCell ref="B50:C50"/>
    <mergeCell ref="D50:F50"/>
    <mergeCell ref="G50:I50"/>
    <mergeCell ref="J50:N50"/>
    <mergeCell ref="O50:AD50"/>
    <mergeCell ref="AF50:AV50"/>
    <mergeCell ref="AW50:AX50"/>
    <mergeCell ref="B48:C48"/>
    <mergeCell ref="D48:F48"/>
    <mergeCell ref="G48:I48"/>
    <mergeCell ref="J48:N48"/>
    <mergeCell ref="O48:AD48"/>
    <mergeCell ref="AF48:AV48"/>
    <mergeCell ref="BB46:BC46"/>
    <mergeCell ref="B47:C47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AZ45:BA45"/>
    <mergeCell ref="BB45:BC45"/>
    <mergeCell ref="B46:C46"/>
    <mergeCell ref="D46:F46"/>
    <mergeCell ref="G46:I46"/>
    <mergeCell ref="J46:N46"/>
    <mergeCell ref="O46:AD46"/>
    <mergeCell ref="AF46:AV46"/>
    <mergeCell ref="AW46:AX46"/>
    <mergeCell ref="AZ46:BA46"/>
    <mergeCell ref="AW43:AX43"/>
    <mergeCell ref="AZ43:BA43"/>
    <mergeCell ref="BB43:BC43"/>
    <mergeCell ref="B45:C45"/>
    <mergeCell ref="D45:F45"/>
    <mergeCell ref="G45:I45"/>
    <mergeCell ref="J45:N45"/>
    <mergeCell ref="O45:AD45"/>
    <mergeCell ref="AF45:AV45"/>
    <mergeCell ref="AW45:AX45"/>
    <mergeCell ref="B43:C43"/>
    <mergeCell ref="D43:F43"/>
    <mergeCell ref="G43:I43"/>
    <mergeCell ref="J43:N43"/>
    <mergeCell ref="O43:AD43"/>
    <mergeCell ref="AF43:AV43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AW38:AX38"/>
    <mergeCell ref="AZ38:BA38"/>
    <mergeCell ref="BB38:BC38"/>
    <mergeCell ref="B40:C40"/>
    <mergeCell ref="D40:F40"/>
    <mergeCell ref="G40:I40"/>
    <mergeCell ref="J40:N40"/>
    <mergeCell ref="O40:AD40"/>
    <mergeCell ref="AF40:AV40"/>
    <mergeCell ref="AW40:AX40"/>
    <mergeCell ref="B38:C38"/>
    <mergeCell ref="D38:F38"/>
    <mergeCell ref="G38:I38"/>
    <mergeCell ref="J38:N38"/>
    <mergeCell ref="O38:AD38"/>
    <mergeCell ref="AF38:AV38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AW33:AX33"/>
    <mergeCell ref="AZ33:BA33"/>
    <mergeCell ref="BB33:BC33"/>
    <mergeCell ref="B35:C35"/>
    <mergeCell ref="D35:F35"/>
    <mergeCell ref="G35:I35"/>
    <mergeCell ref="J35:N35"/>
    <mergeCell ref="O35:AD35"/>
    <mergeCell ref="AF35:AV35"/>
    <mergeCell ref="AW35:AX35"/>
    <mergeCell ref="B33:C33"/>
    <mergeCell ref="D33:F33"/>
    <mergeCell ref="G33:I33"/>
    <mergeCell ref="J33:N33"/>
    <mergeCell ref="O33:AD33"/>
    <mergeCell ref="AF33:AV33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D30:F30"/>
    <mergeCell ref="G30:I30"/>
    <mergeCell ref="J30:N30"/>
    <mergeCell ref="O30:AD30"/>
    <mergeCell ref="AF30:AV30"/>
    <mergeCell ref="AW30:AX30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7:C27"/>
    <mergeCell ref="D27:F27"/>
    <mergeCell ref="G27:I27"/>
    <mergeCell ref="J27:N27"/>
    <mergeCell ref="O27:AD27"/>
    <mergeCell ref="AF27:AV27"/>
    <mergeCell ref="BF25:BH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U67:V67"/>
    <mergeCell ref="X67:AB67"/>
    <mergeCell ref="AL67:AP67"/>
    <mergeCell ref="B25:C25"/>
    <mergeCell ref="D25:F25"/>
    <mergeCell ref="G25:I25"/>
    <mergeCell ref="J25:N25"/>
    <mergeCell ref="O25:AV25"/>
    <mergeCell ref="B30:C30"/>
    <mergeCell ref="B34:C34"/>
    <mergeCell ref="B19:C19"/>
    <mergeCell ref="AE20:AF20"/>
    <mergeCell ref="D19:Z19"/>
    <mergeCell ref="AG20:BC20"/>
    <mergeCell ref="AW81:BA81"/>
    <mergeCell ref="BB81:BC81"/>
    <mergeCell ref="B20:C20"/>
    <mergeCell ref="AE21:AF21"/>
    <mergeCell ref="D20:Z20"/>
    <mergeCell ref="AG21:BC21"/>
    <mergeCell ref="B18:C18"/>
    <mergeCell ref="AE18:AF18"/>
    <mergeCell ref="D18:Z18"/>
    <mergeCell ref="AG18:BC18"/>
    <mergeCell ref="B82:C83"/>
    <mergeCell ref="D82:I83"/>
    <mergeCell ref="J82:N83"/>
    <mergeCell ref="AW82:AX83"/>
    <mergeCell ref="AY82:AY83"/>
    <mergeCell ref="AZ82:BA83"/>
    <mergeCell ref="BB82:BC83"/>
    <mergeCell ref="O83:AD83"/>
    <mergeCell ref="AF83:AV83"/>
    <mergeCell ref="B69:C69"/>
    <mergeCell ref="D69:I69"/>
    <mergeCell ref="J69:N69"/>
    <mergeCell ref="O69:AV69"/>
    <mergeCell ref="AW69:BA69"/>
    <mergeCell ref="O82:AD82"/>
    <mergeCell ref="AF82:AV82"/>
    <mergeCell ref="B16:C16"/>
    <mergeCell ref="AE16:AF16"/>
    <mergeCell ref="BB69:BC69"/>
    <mergeCell ref="B70:C71"/>
    <mergeCell ref="D70:I71"/>
    <mergeCell ref="J70:N71"/>
    <mergeCell ref="AW70:AX71"/>
    <mergeCell ref="AY70:AY71"/>
    <mergeCell ref="AZ70:BA71"/>
    <mergeCell ref="BB70:BC71"/>
    <mergeCell ref="AU7:BA8"/>
    <mergeCell ref="B8:AM8"/>
    <mergeCell ref="H10:L10"/>
    <mergeCell ref="U10:V10"/>
    <mergeCell ref="X10:AB10"/>
    <mergeCell ref="AL10:AP10"/>
    <mergeCell ref="A2:AP2"/>
    <mergeCell ref="A3:AP3"/>
    <mergeCell ref="AU3:BA4"/>
    <mergeCell ref="A4:AP4"/>
    <mergeCell ref="M6:T6"/>
    <mergeCell ref="Y6:AF6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E19:AF19"/>
    <mergeCell ref="AG19:BC19"/>
    <mergeCell ref="AZ29:BA29"/>
    <mergeCell ref="BB29:BC29"/>
    <mergeCell ref="AW25:BA25"/>
    <mergeCell ref="BB25:BC25"/>
    <mergeCell ref="AW27:AX27"/>
    <mergeCell ref="AZ27:BA27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B29:C29"/>
    <mergeCell ref="D29:F29"/>
    <mergeCell ref="G29:I29"/>
    <mergeCell ref="J29:N29"/>
    <mergeCell ref="O29:AD29"/>
    <mergeCell ref="AF29:AV29"/>
    <mergeCell ref="AW29:AX29"/>
    <mergeCell ref="B44:C44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9:C49"/>
    <mergeCell ref="D49:F49"/>
    <mergeCell ref="G49:I49"/>
    <mergeCell ref="J49:N49"/>
    <mergeCell ref="O49:AD49"/>
    <mergeCell ref="AF49:AV49"/>
    <mergeCell ref="AW49:AX49"/>
    <mergeCell ref="AY60:AZ60"/>
    <mergeCell ref="BA60:BC60"/>
    <mergeCell ref="AZ49:BA49"/>
    <mergeCell ref="BB49:BC49"/>
    <mergeCell ref="I111:K111"/>
    <mergeCell ref="M111:AV111"/>
    <mergeCell ref="AE60:AF60"/>
    <mergeCell ref="AG60:AR60"/>
    <mergeCell ref="AS60:AU60"/>
    <mergeCell ref="AV60:AW60"/>
  </mergeCells>
  <printOptions/>
  <pageMargins left="0.39375" right="0.39375" top="0.2423611111111111" bottom="0.39375" header="0.5118055555555555" footer="0"/>
  <pageSetup horizontalDpi="300" verticalDpi="300" orientation="portrait" paperSize="9" r:id="rId2"/>
  <headerFooter alignWithMargins="0">
    <oddFooter xml:space="preserve">&amp;L&amp;"Surfer,Normal"&amp;8© fussballfan.net&amp;R&amp;P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LeitschJa</cp:lastModifiedBy>
  <dcterms:created xsi:type="dcterms:W3CDTF">2013-04-30T13:19:08Z</dcterms:created>
  <dcterms:modified xsi:type="dcterms:W3CDTF">2017-09-06T14:17:27Z</dcterms:modified>
  <cp:category/>
  <cp:version/>
  <cp:contentType/>
  <cp:contentStatus/>
</cp:coreProperties>
</file>