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105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'Druckversion'!$A$1:$BU$127</definedName>
    <definedName name="_xlnm.Print_Area" localSheetId="0">'Ergebniseingabe'!$A$1:$BX$136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H67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  <comment ref="H83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<sst xmlns="http://schemas.openxmlformats.org/spreadsheetml/2006/main" count="307" uniqueCount="85">
  <si>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</si>
  <si>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</si>
  <si>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</si>
  <si>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</si>
  <si>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</si>
  <si>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</si>
  <si>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</si>
  <si>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</si>
  <si>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A1</t>
  </si>
  <si>
    <t>B1</t>
  </si>
  <si>
    <t>A2</t>
  </si>
  <si>
    <t>B2</t>
  </si>
  <si>
    <t>Abschlusstabellen Vorrunde</t>
  </si>
  <si>
    <t>A3</t>
  </si>
  <si>
    <t>B3</t>
  </si>
  <si>
    <t>A4</t>
  </si>
  <si>
    <t>B4</t>
  </si>
  <si>
    <t>A5</t>
  </si>
  <si>
    <t>B5</t>
  </si>
  <si>
    <t>A6</t>
  </si>
  <si>
    <t>B6</t>
  </si>
  <si>
    <t>Spielplan Vorrunde</t>
  </si>
  <si>
    <t>Korrektur</t>
  </si>
  <si>
    <t>Nr.</t>
  </si>
  <si>
    <t>Spielpaarung</t>
  </si>
  <si>
    <t>Ergebnis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</si>
  <si>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</si>
  <si>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</si>
  <si>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</si>
  <si>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</si>
  <si>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</si>
  <si>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</si>
  <si>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</si>
  <si>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</si>
  <si>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</si>
  <si>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-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</si>
  <si>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</si>
  <si>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</si>
  <si>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</si>
  <si>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</si>
  <si>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</si>
  <si>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</si>
  <si>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</si>
  <si>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3</t>
  </si>
  <si>
    <t>Verlierer 1. Halbfinale</t>
  </si>
  <si>
    <t>Verlierer 2. Halbfinale</t>
  </si>
  <si>
    <t>Endspiel</t>
  </si>
  <si>
    <t>Gewinner 1. Halbfinale</t>
  </si>
  <si>
    <t>Gewinner 2. Halbfinale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</si>
  <si>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</si>
  <si>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</si>
  <si>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</si>
  <si>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</si>
  <si>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</si>
  <si>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</si>
  <si>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</si>
  <si>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</si>
  <si>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</si>
  <si>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 9m</t>
  </si>
  <si>
    <t>n. 11m</t>
  </si>
  <si>
    <t>n. V.</t>
  </si>
  <si>
    <t>Uhrzeit:</t>
  </si>
  <si>
    <t>Uhrzeit</t>
  </si>
  <si>
    <t>Vorrunde</t>
  </si>
  <si>
    <t>Grp.</t>
  </si>
  <si>
    <t>A</t>
  </si>
  <si>
    <t>B</t>
  </si>
  <si>
    <t>Tabellen Vorrunde</t>
  </si>
  <si>
    <t>Fußballtunier für - Jungendmannschaften</t>
  </si>
  <si>
    <t>Turniername</t>
  </si>
  <si>
    <t>Vereinsname</t>
  </si>
  <si>
    <t>Spiel um Platz 3 / 9-Meterschießen</t>
  </si>
  <si>
    <t>1. Viertelfinale</t>
  </si>
  <si>
    <t>2. Viertelfinale</t>
  </si>
  <si>
    <t>3. Viertelfinale</t>
  </si>
  <si>
    <t>4. Viertelfinale</t>
  </si>
  <si>
    <t>Sieger Spiel 31 (1. VF)</t>
  </si>
  <si>
    <t>Sieger Spiel 33 (3. VF)</t>
  </si>
  <si>
    <t>Sieger Spiel 34 (4. VF)</t>
  </si>
  <si>
    <t>Sieger Spiel 32 (2. VF)</t>
  </si>
  <si>
    <t>in Ort</t>
  </si>
  <si>
    <t>4. Gruppe B</t>
  </si>
  <si>
    <t>4. Gruppe A</t>
  </si>
  <si>
    <t>3. Gruppe A</t>
  </si>
  <si>
    <t>3. Gruppe B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</si>
</sst>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0\ &quot;min&quot;"/>
    <numFmt numFmtId="173" formatCode=";;;"/>
    <numFmt numFmtId="174" formatCode="0;;\ &quot;min&quot;"/>
    <numFmt numFmtId="175" formatCode="[=0]&quot;&quot;;0\ &quot;min&quot;"/>
    <numFmt numFmtId="176" formatCode="&quot;Am&quot;\ dddd\,\ dd/\ mmmm\ yyyy"/>
    <numFmt numFmtId="177" formatCode="[$-F800]dddd\,\ mmmm\ dd\,\ yyyy"/>
    <numFmt numFmtId="178" formatCode="000000000000000"/>
    <numFmt numFmtId="179" formatCode="00000000000000"/>
    <numFmt numFmtId="180" formatCode="hh:mm\ &quot;Uhr&quot;"/>
  </numFmts>
  <fonts count="101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18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9"/>
      <name val="Comic Sans MS"/>
      <family val="4"/>
    </font>
    <font>
      <sz val="12"/>
      <color indexed="10"/>
      <name val="Arial"/>
      <family val="2"/>
    </font>
    <font>
      <sz val="18"/>
      <color indexed="8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24"/>
      <name val="Verdana"/>
      <family val="2"/>
    </font>
    <font>
      <b/>
      <sz val="2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9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4"/>
      <color indexed="8"/>
      <name val="Verdana"/>
      <family val="2"/>
    </font>
    <font>
      <sz val="8"/>
      <name val="Verdana"/>
      <family val="2"/>
    </font>
    <font>
      <sz val="11"/>
      <name val="Verdana"/>
      <family val="2"/>
    </font>
    <font>
      <b/>
      <u val="single"/>
      <sz val="12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23"/>
      <name val="Verdana"/>
      <family val="2"/>
    </font>
    <font>
      <sz val="10"/>
      <color indexed="23"/>
      <name val="Verdana"/>
      <family val="2"/>
    </font>
    <font>
      <sz val="8"/>
      <color indexed="8"/>
      <name val="Verdana"/>
      <family val="2"/>
    </font>
    <font>
      <b/>
      <sz val="11"/>
      <color indexed="9"/>
      <name val="Verdana"/>
      <family val="2"/>
    </font>
    <font>
      <b/>
      <sz val="11"/>
      <color indexed="10"/>
      <name val="Verdana"/>
      <family val="2"/>
    </font>
    <font>
      <b/>
      <sz val="12"/>
      <color indexed="9"/>
      <name val="Verdana"/>
      <family val="2"/>
    </font>
    <font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Verdana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6" fillId="27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0" fillId="32" borderId="0">
      <alignment/>
      <protection/>
    </xf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33" borderId="9" applyNumberFormat="0" applyAlignment="0" applyProtection="0"/>
  </cellStyleXfs>
  <cellXfs count="680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76" fontId="18" fillId="0" borderId="0" xfId="0" applyNumberFormat="1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173" fontId="0" fillId="0" borderId="0" xfId="0" applyNumberForma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17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71" fontId="0" fillId="0" borderId="0" xfId="0" applyNumberForma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73" fontId="5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horizontal="center" vertical="center"/>
      <protection hidden="1"/>
    </xf>
    <xf numFmtId="0" fontId="36" fillId="0" borderId="0" xfId="0" applyNumberFormat="1" applyFont="1" applyBorder="1" applyAlignment="1" applyProtection="1">
      <alignment horizontal="center" vertical="center"/>
      <protection hidden="1"/>
    </xf>
    <xf numFmtId="0" fontId="36" fillId="0" borderId="0" xfId="0" applyNumberFormat="1" applyFont="1" applyFill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2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170" fontId="31" fillId="0" borderId="0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shrinkToFit="1"/>
      <protection hidden="1"/>
    </xf>
    <xf numFmtId="0" fontId="20" fillId="0" borderId="12" xfId="0" applyFont="1" applyBorder="1" applyAlignment="1" applyProtection="1">
      <alignment horizontal="center" vertical="center" shrinkToFit="1"/>
      <protection hidden="1"/>
    </xf>
    <xf numFmtId="0" fontId="20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3" fontId="5" fillId="0" borderId="0" xfId="0" applyNumberFormat="1" applyFont="1" applyFill="1" applyBorder="1" applyAlignment="1" applyProtection="1">
      <alignment horizontal="center" vertical="center"/>
      <protection hidden="1"/>
    </xf>
    <xf numFmtId="173" fontId="5" fillId="0" borderId="0" xfId="0" applyNumberFormat="1" applyFont="1" applyAlignment="1" applyProtection="1">
      <alignment horizontal="center" vertical="center"/>
      <protection hidden="1"/>
    </xf>
    <xf numFmtId="173" fontId="5" fillId="0" borderId="0" xfId="0" applyNumberFormat="1" applyFont="1" applyBorder="1" applyAlignment="1" applyProtection="1">
      <alignment horizontal="center" vertical="center"/>
      <protection hidden="1"/>
    </xf>
    <xf numFmtId="173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174" fontId="17" fillId="0" borderId="0" xfId="0" applyNumberFormat="1" applyFont="1" applyAlignment="1" applyProtection="1">
      <alignment vertical="center"/>
      <protection hidden="1"/>
    </xf>
    <xf numFmtId="174" fontId="22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5" fillId="0" borderId="14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20" fontId="42" fillId="0" borderId="0" xfId="0" applyNumberFormat="1" applyFont="1" applyBorder="1" applyAlignment="1" applyProtection="1">
      <alignment horizontal="center" vertical="center"/>
      <protection hidden="1"/>
    </xf>
    <xf numFmtId="172" fontId="42" fillId="0" borderId="0" xfId="0" applyNumberFormat="1" applyFont="1" applyBorder="1" applyAlignment="1" applyProtection="1">
      <alignment horizontal="left" vertical="center"/>
      <protection hidden="1"/>
    </xf>
    <xf numFmtId="172" fontId="42" fillId="0" borderId="0" xfId="0" applyNumberFormat="1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4" fillId="0" borderId="10" xfId="0" applyFont="1" applyFill="1" applyBorder="1" applyAlignment="1" applyProtection="1">
      <alignment horizontal="center" vertical="center"/>
      <protection hidden="1"/>
    </xf>
    <xf numFmtId="0" fontId="44" fillId="0" borderId="12" xfId="0" applyFont="1" applyFill="1" applyBorder="1" applyAlignment="1" applyProtection="1">
      <alignment horizontal="center" vertical="center"/>
      <protection hidden="1"/>
    </xf>
    <xf numFmtId="0" fontId="44" fillId="0" borderId="15" xfId="0" applyFont="1" applyFill="1" applyBorder="1" applyAlignment="1" applyProtection="1">
      <alignment horizontal="center" vertical="center"/>
      <protection hidden="1"/>
    </xf>
    <xf numFmtId="0" fontId="44" fillId="0" borderId="13" xfId="0" applyFont="1" applyFill="1" applyBorder="1" applyAlignment="1" applyProtection="1">
      <alignment horizontal="center" vertical="center"/>
      <protection hidden="1"/>
    </xf>
    <xf numFmtId="173" fontId="44" fillId="0" borderId="0" xfId="0" applyNumberFormat="1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48" fillId="0" borderId="10" xfId="0" applyFont="1" applyBorder="1" applyAlignment="1" applyProtection="1">
      <alignment horizontal="center" vertical="center" shrinkToFit="1"/>
      <protection hidden="1"/>
    </xf>
    <xf numFmtId="0" fontId="48" fillId="0" borderId="15" xfId="0" applyFont="1" applyBorder="1" applyAlignment="1" applyProtection="1">
      <alignment horizontal="center" vertical="center" shrinkToFit="1"/>
      <protection hidden="1"/>
    </xf>
    <xf numFmtId="0" fontId="48" fillId="0" borderId="12" xfId="0" applyFont="1" applyBorder="1" applyAlignment="1" applyProtection="1">
      <alignment horizontal="center" vertical="center" shrinkToFit="1"/>
      <protection hidden="1"/>
    </xf>
    <xf numFmtId="0" fontId="48" fillId="0" borderId="13" xfId="0" applyFont="1" applyBorder="1" applyAlignment="1" applyProtection="1">
      <alignment horizontal="center" vertical="center" shrinkToFit="1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171" fontId="44" fillId="0" borderId="0" xfId="0" applyNumberFormat="1" applyFont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left" vertical="center" shrinkToFit="1"/>
      <protection hidden="1"/>
    </xf>
    <xf numFmtId="0" fontId="44" fillId="0" borderId="0" xfId="0" applyFont="1" applyBorder="1" applyAlignment="1" applyProtection="1">
      <alignment horizontal="center" vertical="center" shrinkToFit="1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171" fontId="44" fillId="0" borderId="0" xfId="0" applyNumberFormat="1" applyFont="1" applyBorder="1" applyAlignment="1" applyProtection="1">
      <alignment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vertical="center"/>
      <protection hidden="1"/>
    </xf>
    <xf numFmtId="175" fontId="42" fillId="0" borderId="0" xfId="0" applyNumberFormat="1" applyFont="1" applyBorder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174" fontId="61" fillId="0" borderId="0" xfId="0" applyNumberFormat="1" applyFont="1" applyAlignment="1" applyProtection="1">
      <alignment vertical="center"/>
      <protection hidden="1"/>
    </xf>
    <xf numFmtId="174" fontId="60" fillId="0" borderId="0" xfId="0" applyNumberFormat="1" applyFont="1" applyAlignment="1" applyProtection="1">
      <alignment vertical="center"/>
      <protection hidden="1"/>
    </xf>
    <xf numFmtId="0" fontId="50" fillId="0" borderId="11" xfId="0" applyFont="1" applyBorder="1" applyAlignment="1" applyProtection="1">
      <alignment vertical="center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166" fontId="44" fillId="0" borderId="0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63" fillId="0" borderId="0" xfId="0" applyFont="1" applyAlignment="1" applyProtection="1">
      <alignment vertical="center"/>
      <protection hidden="1"/>
    </xf>
    <xf numFmtId="174" fontId="41" fillId="0" borderId="0" xfId="0" applyNumberFormat="1" applyFont="1" applyAlignment="1" applyProtection="1">
      <alignment vertical="center"/>
      <protection hidden="1"/>
    </xf>
    <xf numFmtId="173" fontId="53" fillId="0" borderId="0" xfId="0" applyNumberFormat="1" applyFont="1" applyAlignment="1" applyProtection="1">
      <alignment vertical="center"/>
      <protection hidden="1"/>
    </xf>
    <xf numFmtId="173" fontId="53" fillId="0" borderId="0" xfId="0" applyNumberFormat="1" applyFont="1" applyFill="1" applyBorder="1" applyAlignment="1" applyProtection="1">
      <alignment vertical="center"/>
      <protection hidden="1"/>
    </xf>
    <xf numFmtId="0" fontId="54" fillId="0" borderId="0" xfId="0" applyNumberFormat="1" applyFont="1" applyAlignment="1" applyProtection="1">
      <alignment vertical="center"/>
      <protection hidden="1"/>
    </xf>
    <xf numFmtId="0" fontId="54" fillId="0" borderId="0" xfId="0" applyNumberFormat="1" applyFont="1" applyFill="1" applyBorder="1" applyAlignment="1" applyProtection="1">
      <alignment vertical="center"/>
      <protection hidden="1"/>
    </xf>
    <xf numFmtId="0" fontId="99" fillId="34" borderId="16" xfId="0" applyFont="1" applyFill="1" applyBorder="1" applyAlignment="1" applyProtection="1">
      <alignment horizontal="center" vertical="center"/>
      <protection hidden="1"/>
    </xf>
    <xf numFmtId="0" fontId="99" fillId="34" borderId="17" xfId="0" applyFont="1" applyFill="1" applyBorder="1" applyAlignment="1" applyProtection="1">
      <alignment horizontal="center" vertical="center"/>
      <protection hidden="1"/>
    </xf>
    <xf numFmtId="0" fontId="99" fillId="34" borderId="18" xfId="0" applyFont="1" applyFill="1" applyBorder="1" applyAlignment="1" applyProtection="1">
      <alignment horizontal="center" vertical="center"/>
      <protection hidden="1"/>
    </xf>
    <xf numFmtId="0" fontId="48" fillId="0" borderId="19" xfId="0" applyFont="1" applyFill="1" applyBorder="1" applyAlignment="1" applyProtection="1">
      <alignment horizontal="center" vertical="center"/>
      <protection hidden="1"/>
    </xf>
    <xf numFmtId="0" fontId="48" fillId="0" borderId="20" xfId="0" applyFont="1" applyFill="1" applyBorder="1" applyAlignment="1" applyProtection="1">
      <alignment horizontal="center" vertical="center"/>
      <protection hidden="1"/>
    </xf>
    <xf numFmtId="0" fontId="48" fillId="0" borderId="21" xfId="0" applyFont="1" applyFill="1" applyBorder="1" applyAlignment="1" applyProtection="1">
      <alignment horizontal="center" vertical="center"/>
      <protection hidden="1"/>
    </xf>
    <xf numFmtId="0" fontId="48" fillId="0" borderId="22" xfId="0" applyFont="1" applyFill="1" applyBorder="1" applyAlignment="1" applyProtection="1">
      <alignment horizontal="center" vertical="center"/>
      <protection hidden="1"/>
    </xf>
    <xf numFmtId="0" fontId="48" fillId="0" borderId="11" xfId="0" applyFont="1" applyFill="1" applyBorder="1" applyAlignment="1" applyProtection="1">
      <alignment horizontal="center" vertical="center"/>
      <protection hidden="1"/>
    </xf>
    <xf numFmtId="0" fontId="48" fillId="0" borderId="23" xfId="0" applyFont="1" applyFill="1" applyBorder="1" applyAlignment="1" applyProtection="1">
      <alignment horizontal="center" vertical="center"/>
      <protection hidden="1"/>
    </xf>
    <xf numFmtId="0" fontId="46" fillId="35" borderId="16" xfId="0" applyFont="1" applyFill="1" applyBorder="1" applyAlignment="1" applyProtection="1">
      <alignment horizontal="center" vertical="center"/>
      <protection hidden="1"/>
    </xf>
    <xf numFmtId="0" fontId="46" fillId="35" borderId="17" xfId="0" applyFont="1" applyFill="1" applyBorder="1" applyAlignment="1" applyProtection="1">
      <alignment horizontal="center" vertical="center"/>
      <protection hidden="1"/>
    </xf>
    <xf numFmtId="0" fontId="46" fillId="35" borderId="18" xfId="0" applyFont="1" applyFill="1" applyBorder="1" applyAlignment="1" applyProtection="1">
      <alignment horizontal="center" vertical="center"/>
      <protection hidden="1"/>
    </xf>
    <xf numFmtId="0" fontId="46" fillId="36" borderId="16" xfId="0" applyFont="1" applyFill="1" applyBorder="1" applyAlignment="1" applyProtection="1">
      <alignment horizontal="center" vertical="center"/>
      <protection hidden="1"/>
    </xf>
    <xf numFmtId="0" fontId="46" fillId="36" borderId="17" xfId="0" applyFont="1" applyFill="1" applyBorder="1" applyAlignment="1" applyProtection="1">
      <alignment horizontal="center" vertical="center"/>
      <protection hidden="1"/>
    </xf>
    <xf numFmtId="0" fontId="46" fillId="36" borderId="18" xfId="0" applyFont="1" applyFill="1" applyBorder="1" applyAlignment="1" applyProtection="1">
      <alignment horizontal="center" vertical="center"/>
      <protection hidden="1"/>
    </xf>
    <xf numFmtId="0" fontId="46" fillId="37" borderId="16" xfId="0" applyFont="1" applyFill="1" applyBorder="1" applyAlignment="1" applyProtection="1">
      <alignment horizontal="center" vertical="center"/>
      <protection hidden="1"/>
    </xf>
    <xf numFmtId="0" fontId="46" fillId="37" borderId="17" xfId="0" applyFont="1" applyFill="1" applyBorder="1" applyAlignment="1" applyProtection="1">
      <alignment horizontal="center" vertical="center"/>
      <protection hidden="1"/>
    </xf>
    <xf numFmtId="0" fontId="46" fillId="37" borderId="18" xfId="0" applyFont="1" applyFill="1" applyBorder="1" applyAlignment="1" applyProtection="1">
      <alignment horizontal="center" vertical="center"/>
      <protection hidden="1"/>
    </xf>
    <xf numFmtId="0" fontId="48" fillId="0" borderId="24" xfId="0" applyFont="1" applyBorder="1" applyAlignment="1" applyProtection="1">
      <alignment horizontal="left" vertical="center" shrinkToFit="1"/>
      <protection hidden="1"/>
    </xf>
    <xf numFmtId="0" fontId="48" fillId="0" borderId="12" xfId="0" applyFont="1" applyBorder="1" applyAlignment="1" applyProtection="1">
      <alignment horizontal="left" vertical="center" shrinkToFit="1"/>
      <protection hidden="1"/>
    </xf>
    <xf numFmtId="0" fontId="48" fillId="0" borderId="25" xfId="0" applyFont="1" applyBorder="1" applyAlignment="1" applyProtection="1">
      <alignment horizontal="left" vertical="center" shrinkToFit="1"/>
      <protection hidden="1"/>
    </xf>
    <xf numFmtId="0" fontId="48" fillId="0" borderId="26" xfId="0" applyFont="1" applyBorder="1" applyAlignment="1" applyProtection="1">
      <alignment horizontal="left" vertical="center" shrinkToFit="1"/>
      <protection hidden="1"/>
    </xf>
    <xf numFmtId="0" fontId="48" fillId="0" borderId="13" xfId="0" applyFont="1" applyBorder="1" applyAlignment="1" applyProtection="1">
      <alignment horizontal="left" vertical="center" shrinkToFit="1"/>
      <protection hidden="1"/>
    </xf>
    <xf numFmtId="0" fontId="48" fillId="0" borderId="27" xfId="0" applyFont="1" applyBorder="1" applyAlignment="1" applyProtection="1">
      <alignment horizontal="left" vertical="center" shrinkToFit="1"/>
      <protection hidden="1"/>
    </xf>
    <xf numFmtId="0" fontId="40" fillId="0" borderId="28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29" xfId="0" applyFont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center" vertical="center"/>
      <protection hidden="1"/>
    </xf>
    <xf numFmtId="0" fontId="40" fillId="0" borderId="27" xfId="0" applyFont="1" applyBorder="1" applyAlignment="1" applyProtection="1">
      <alignment horizontal="center" vertical="center"/>
      <protection hidden="1"/>
    </xf>
    <xf numFmtId="0" fontId="99" fillId="34" borderId="30" xfId="0" applyFont="1" applyFill="1" applyBorder="1" applyAlignment="1" applyProtection="1">
      <alignment horizontal="center" vertical="center"/>
      <protection hidden="1"/>
    </xf>
    <xf numFmtId="0" fontId="48" fillId="0" borderId="26" xfId="0" applyFont="1" applyFill="1" applyBorder="1" applyAlignment="1" applyProtection="1">
      <alignment horizontal="center" vertical="center"/>
      <protection hidden="1"/>
    </xf>
    <xf numFmtId="0" fontId="48" fillId="0" borderId="13" xfId="0" applyFont="1" applyFill="1" applyBorder="1" applyAlignment="1" applyProtection="1">
      <alignment horizontal="center" vertical="center"/>
      <protection hidden="1"/>
    </xf>
    <xf numFmtId="0" fontId="48" fillId="0" borderId="31" xfId="0" applyFont="1" applyFill="1" applyBorder="1" applyAlignment="1" applyProtection="1">
      <alignment horizontal="center" vertical="center"/>
      <protection hidden="1"/>
    </xf>
    <xf numFmtId="0" fontId="48" fillId="0" borderId="28" xfId="0" applyFont="1" applyBorder="1" applyAlignment="1" applyProtection="1">
      <alignment horizontal="left" vertical="center" shrinkToFit="1"/>
      <protection hidden="1"/>
    </xf>
    <xf numFmtId="0" fontId="48" fillId="0" borderId="10" xfId="0" applyFont="1" applyBorder="1" applyAlignment="1" applyProtection="1">
      <alignment horizontal="left" vertical="center" shrinkToFit="1"/>
      <protection hidden="1"/>
    </xf>
    <xf numFmtId="0" fontId="48" fillId="0" borderId="29" xfId="0" applyFont="1" applyBorder="1" applyAlignment="1" applyProtection="1">
      <alignment horizontal="left" vertical="center" shrinkToFit="1"/>
      <protection hidden="1"/>
    </xf>
    <xf numFmtId="0" fontId="48" fillId="0" borderId="28" xfId="0" applyFont="1" applyFill="1" applyBorder="1" applyAlignment="1" applyProtection="1">
      <alignment horizontal="left" vertical="center" shrinkToFit="1"/>
      <protection hidden="1"/>
    </xf>
    <xf numFmtId="0" fontId="48" fillId="0" borderId="10" xfId="0" applyFont="1" applyFill="1" applyBorder="1" applyAlignment="1" applyProtection="1">
      <alignment horizontal="left" vertical="center" shrinkToFit="1"/>
      <protection hidden="1"/>
    </xf>
    <xf numFmtId="172" fontId="42" fillId="0" borderId="0" xfId="0" applyNumberFormat="1" applyFont="1" applyBorder="1" applyAlignment="1" applyProtection="1">
      <alignment horizontal="center" vertical="center"/>
      <protection hidden="1"/>
    </xf>
    <xf numFmtId="170" fontId="48" fillId="0" borderId="28" xfId="0" applyNumberFormat="1" applyFont="1" applyFill="1" applyBorder="1" applyAlignment="1" applyProtection="1">
      <alignment horizontal="right" vertical="center"/>
      <protection locked="0"/>
    </xf>
    <xf numFmtId="170" fontId="48" fillId="0" borderId="10" xfId="0" applyNumberFormat="1" applyFont="1" applyFill="1" applyBorder="1" applyAlignment="1" applyProtection="1">
      <alignment horizontal="right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32" xfId="0" applyFont="1" applyFill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31" xfId="0" applyFont="1" applyBorder="1" applyAlignment="1" applyProtection="1">
      <alignment horizontal="center" vertical="center"/>
      <protection hidden="1"/>
    </xf>
    <xf numFmtId="0" fontId="50" fillId="0" borderId="26" xfId="0" applyFont="1" applyBorder="1" applyAlignment="1" applyProtection="1">
      <alignment horizontal="center" vertical="center"/>
      <protection hidden="1"/>
    </xf>
    <xf numFmtId="0" fontId="48" fillId="0" borderId="32" xfId="0" applyFont="1" applyFill="1" applyBorder="1" applyAlignment="1" applyProtection="1">
      <alignment horizontal="left" vertical="center" shrinkToFit="1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72" fontId="42" fillId="0" borderId="0" xfId="0" applyNumberFormat="1" applyFont="1" applyBorder="1" applyAlignment="1" applyProtection="1">
      <alignment horizontal="left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20" fontId="42" fillId="0" borderId="0" xfId="0" applyNumberFormat="1" applyFont="1" applyBorder="1" applyAlignment="1" applyProtection="1">
      <alignment horizontal="center" vertical="center"/>
      <protection hidden="1"/>
    </xf>
    <xf numFmtId="175" fontId="42" fillId="0" borderId="0" xfId="0" applyNumberFormat="1" applyFont="1" applyBorder="1" applyAlignment="1" applyProtection="1">
      <alignment horizontal="left" vertical="center"/>
      <protection hidden="1"/>
    </xf>
    <xf numFmtId="0" fontId="48" fillId="0" borderId="33" xfId="0" applyFont="1" applyFill="1" applyBorder="1" applyAlignment="1" applyProtection="1">
      <alignment horizontal="center" vertical="center"/>
      <protection hidden="1"/>
    </xf>
    <xf numFmtId="0" fontId="48" fillId="0" borderId="34" xfId="0" applyFont="1" applyFill="1" applyBorder="1" applyAlignment="1" applyProtection="1">
      <alignment horizontal="center" vertical="center"/>
      <protection hidden="1"/>
    </xf>
    <xf numFmtId="166" fontId="48" fillId="0" borderId="19" xfId="0" applyNumberFormat="1" applyFont="1" applyFill="1" applyBorder="1" applyAlignment="1" applyProtection="1">
      <alignment horizontal="center" vertical="center"/>
      <protection hidden="1"/>
    </xf>
    <xf numFmtId="166" fontId="48" fillId="0" borderId="20" xfId="0" applyNumberFormat="1" applyFont="1" applyFill="1" applyBorder="1" applyAlignment="1" applyProtection="1">
      <alignment horizontal="center" vertical="center"/>
      <protection hidden="1"/>
    </xf>
    <xf numFmtId="166" fontId="48" fillId="0" borderId="21" xfId="0" applyNumberFormat="1" applyFont="1" applyFill="1" applyBorder="1" applyAlignment="1" applyProtection="1">
      <alignment horizontal="center" vertical="center"/>
      <protection hidden="1"/>
    </xf>
    <xf numFmtId="166" fontId="48" fillId="0" borderId="22" xfId="0" applyNumberFormat="1" applyFont="1" applyFill="1" applyBorder="1" applyAlignment="1" applyProtection="1">
      <alignment horizontal="center" vertical="center"/>
      <protection hidden="1"/>
    </xf>
    <xf numFmtId="166" fontId="48" fillId="0" borderId="11" xfId="0" applyNumberFormat="1" applyFont="1" applyFill="1" applyBorder="1" applyAlignment="1" applyProtection="1">
      <alignment horizontal="center" vertical="center"/>
      <protection hidden="1"/>
    </xf>
    <xf numFmtId="166" fontId="48" fillId="0" borderId="23" xfId="0" applyNumberFormat="1" applyFont="1" applyFill="1" applyBorder="1" applyAlignment="1" applyProtection="1">
      <alignment horizontal="center" vertical="center"/>
      <protection hidden="1"/>
    </xf>
    <xf numFmtId="0" fontId="49" fillId="0" borderId="24" xfId="0" applyFont="1" applyFill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 applyProtection="1">
      <alignment horizontal="center" vertical="center"/>
      <protection hidden="1"/>
    </xf>
    <xf numFmtId="0" fontId="49" fillId="0" borderId="35" xfId="0" applyFont="1" applyFill="1" applyBorder="1" applyAlignment="1" applyProtection="1">
      <alignment horizontal="center" vertical="center"/>
      <protection hidden="1"/>
    </xf>
    <xf numFmtId="0" fontId="49" fillId="0" borderId="26" xfId="0" applyFont="1" applyFill="1" applyBorder="1" applyAlignment="1" applyProtection="1">
      <alignment horizontal="center" vertical="center"/>
      <protection hidden="1"/>
    </xf>
    <xf numFmtId="0" fontId="49" fillId="0" borderId="13" xfId="0" applyFont="1" applyFill="1" applyBorder="1" applyAlignment="1" applyProtection="1">
      <alignment horizontal="center" vertical="center"/>
      <protection hidden="1"/>
    </xf>
    <xf numFmtId="0" fontId="49" fillId="0" borderId="31" xfId="0" applyFont="1" applyFill="1" applyBorder="1" applyAlignment="1" applyProtection="1">
      <alignment horizontal="center" vertical="center"/>
      <protection hidden="1"/>
    </xf>
    <xf numFmtId="0" fontId="51" fillId="38" borderId="16" xfId="0" applyFont="1" applyFill="1" applyBorder="1" applyAlignment="1" applyProtection="1">
      <alignment horizontal="center" vertical="center"/>
      <protection hidden="1"/>
    </xf>
    <xf numFmtId="0" fontId="51" fillId="0" borderId="17" xfId="0" applyFont="1" applyBorder="1" applyAlignment="1" applyProtection="1">
      <alignment vertical="center"/>
      <protection hidden="1"/>
    </xf>
    <xf numFmtId="0" fontId="51" fillId="0" borderId="18" xfId="0" applyFont="1" applyBorder="1" applyAlignment="1" applyProtection="1">
      <alignment vertical="center"/>
      <protection hidden="1"/>
    </xf>
    <xf numFmtId="0" fontId="49" fillId="0" borderId="28" xfId="0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center" vertical="center"/>
      <protection hidden="1"/>
    </xf>
    <xf numFmtId="0" fontId="49" fillId="0" borderId="32" xfId="0" applyFont="1" applyFill="1" applyBorder="1" applyAlignment="1" applyProtection="1">
      <alignment horizontal="center" vertical="center"/>
      <protection hidden="1"/>
    </xf>
    <xf numFmtId="0" fontId="47" fillId="0" borderId="12" xfId="0" applyFont="1" applyBorder="1" applyAlignment="1" applyProtection="1">
      <alignment vertical="center"/>
      <protection hidden="1"/>
    </xf>
    <xf numFmtId="0" fontId="47" fillId="0" borderId="35" xfId="0" applyFont="1" applyBorder="1" applyAlignment="1" applyProtection="1">
      <alignment vertical="center"/>
      <protection hidden="1"/>
    </xf>
    <xf numFmtId="0" fontId="48" fillId="0" borderId="36" xfId="0" applyFont="1" applyBorder="1" applyAlignment="1" applyProtection="1">
      <alignment horizontal="center" vertical="center" shrinkToFit="1"/>
      <protection hidden="1"/>
    </xf>
    <xf numFmtId="0" fontId="48" fillId="0" borderId="37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 shrinkToFit="1"/>
      <protection hidden="1"/>
    </xf>
    <xf numFmtId="0" fontId="48" fillId="0" borderId="12" xfId="0" applyFont="1" applyBorder="1" applyAlignment="1" applyProtection="1">
      <alignment horizontal="center" vertical="center" shrinkToFit="1"/>
      <protection hidden="1"/>
    </xf>
    <xf numFmtId="0" fontId="48" fillId="0" borderId="35" xfId="0" applyFont="1" applyBorder="1" applyAlignment="1" applyProtection="1">
      <alignment horizontal="center" vertical="center" shrinkToFit="1"/>
      <protection hidden="1"/>
    </xf>
    <xf numFmtId="0" fontId="48" fillId="38" borderId="24" xfId="0" applyFont="1" applyFill="1" applyBorder="1" applyAlignment="1" applyProtection="1">
      <alignment horizontal="center" vertical="center" shrinkToFit="1"/>
      <protection hidden="1"/>
    </xf>
    <xf numFmtId="0" fontId="48" fillId="38" borderId="12" xfId="0" applyFont="1" applyFill="1" applyBorder="1" applyAlignment="1" applyProtection="1">
      <alignment horizontal="center" vertical="center" shrinkToFit="1"/>
      <protection hidden="1"/>
    </xf>
    <xf numFmtId="0" fontId="48" fillId="38" borderId="35" xfId="0" applyFont="1" applyFill="1" applyBorder="1" applyAlignment="1" applyProtection="1">
      <alignment horizontal="center" vertical="center" shrinkToFit="1"/>
      <protection hidden="1"/>
    </xf>
    <xf numFmtId="0" fontId="48" fillId="0" borderId="38" xfId="0" applyFont="1" applyBorder="1" applyAlignment="1" applyProtection="1">
      <alignment horizontal="center" vertical="center" shrinkToFit="1"/>
      <protection hidden="1"/>
    </xf>
    <xf numFmtId="0" fontId="48" fillId="38" borderId="39" xfId="0" applyFont="1" applyFill="1" applyBorder="1" applyAlignment="1" applyProtection="1">
      <alignment horizontal="center" vertical="center" shrinkToFit="1"/>
      <protection hidden="1"/>
    </xf>
    <xf numFmtId="0" fontId="48" fillId="38" borderId="40" xfId="0" applyFont="1" applyFill="1" applyBorder="1" applyAlignment="1" applyProtection="1">
      <alignment horizontal="center" vertical="center" shrinkToFit="1"/>
      <protection hidden="1"/>
    </xf>
    <xf numFmtId="0" fontId="48" fillId="0" borderId="40" xfId="0" applyFont="1" applyBorder="1" applyAlignment="1" applyProtection="1">
      <alignment horizontal="center" vertical="center" shrinkToFit="1"/>
      <protection hidden="1"/>
    </xf>
    <xf numFmtId="0" fontId="48" fillId="0" borderId="41" xfId="0" applyFont="1" applyBorder="1" applyAlignment="1" applyProtection="1">
      <alignment horizontal="center" vertical="center" shrinkToFit="1"/>
      <protection hidden="1"/>
    </xf>
    <xf numFmtId="0" fontId="48" fillId="0" borderId="26" xfId="0" applyFont="1" applyBorder="1" applyAlignment="1" applyProtection="1">
      <alignment horizontal="center" vertical="center" shrinkToFit="1"/>
      <protection hidden="1"/>
    </xf>
    <xf numFmtId="0" fontId="48" fillId="0" borderId="13" xfId="0" applyFont="1" applyBorder="1" applyAlignment="1" applyProtection="1">
      <alignment horizontal="center" vertical="center" shrinkToFit="1"/>
      <protection hidden="1"/>
    </xf>
    <xf numFmtId="0" fontId="48" fillId="0" borderId="31" xfId="0" applyFont="1" applyBorder="1" applyAlignment="1" applyProtection="1">
      <alignment horizontal="center" vertical="center" shrinkToFit="1"/>
      <protection hidden="1"/>
    </xf>
    <xf numFmtId="0" fontId="48" fillId="0" borderId="28" xfId="0" applyFont="1" applyBorder="1" applyAlignment="1" applyProtection="1">
      <alignment horizontal="center" vertical="center" shrinkToFit="1"/>
      <protection hidden="1"/>
    </xf>
    <xf numFmtId="0" fontId="48" fillId="0" borderId="10" xfId="0" applyFont="1" applyBorder="1" applyAlignment="1" applyProtection="1">
      <alignment horizontal="center" vertical="center" shrinkToFit="1"/>
      <protection hidden="1"/>
    </xf>
    <xf numFmtId="0" fontId="48" fillId="0" borderId="32" xfId="0" applyFont="1" applyBorder="1" applyAlignment="1" applyProtection="1">
      <alignment horizontal="center" vertical="center" shrinkToFit="1"/>
      <protection hidden="1"/>
    </xf>
    <xf numFmtId="0" fontId="47" fillId="39" borderId="42" xfId="0" applyFont="1" applyFill="1" applyBorder="1" applyAlignment="1" applyProtection="1">
      <alignment horizontal="center" textRotation="90"/>
      <protection hidden="1"/>
    </xf>
    <xf numFmtId="0" fontId="47" fillId="39" borderId="43" xfId="0" applyFont="1" applyFill="1" applyBorder="1" applyAlignment="1" applyProtection="1">
      <alignment horizontal="center" textRotation="90"/>
      <protection hidden="1"/>
    </xf>
    <xf numFmtId="0" fontId="47" fillId="39" borderId="44" xfId="0" applyFont="1" applyFill="1" applyBorder="1" applyAlignment="1" applyProtection="1">
      <alignment horizontal="center" textRotation="90"/>
      <protection hidden="1"/>
    </xf>
    <xf numFmtId="0" fontId="47" fillId="39" borderId="45" xfId="0" applyFont="1" applyFill="1" applyBorder="1" applyAlignment="1" applyProtection="1">
      <alignment horizontal="center" textRotation="90"/>
      <protection hidden="1"/>
    </xf>
    <xf numFmtId="0" fontId="47" fillId="39" borderId="46" xfId="0" applyFont="1" applyFill="1" applyBorder="1" applyAlignment="1" applyProtection="1">
      <alignment horizontal="center" textRotation="90"/>
      <protection hidden="1"/>
    </xf>
    <xf numFmtId="0" fontId="47" fillId="39" borderId="47" xfId="0" applyFont="1" applyFill="1" applyBorder="1" applyAlignment="1" applyProtection="1">
      <alignment horizontal="center" textRotation="90"/>
      <protection hidden="1"/>
    </xf>
    <xf numFmtId="0" fontId="48" fillId="0" borderId="48" xfId="0" applyFont="1" applyBorder="1" applyAlignment="1" applyProtection="1">
      <alignment horizontal="center" vertical="center" shrinkToFit="1"/>
      <protection hidden="1"/>
    </xf>
    <xf numFmtId="0" fontId="48" fillId="0" borderId="49" xfId="0" applyFont="1" applyBorder="1" applyAlignment="1" applyProtection="1">
      <alignment horizontal="center" vertical="center" shrinkToFit="1"/>
      <protection hidden="1"/>
    </xf>
    <xf numFmtId="0" fontId="49" fillId="39" borderId="50" xfId="0" applyFont="1" applyFill="1" applyBorder="1" applyAlignment="1" applyProtection="1">
      <alignment horizontal="center" textRotation="90"/>
      <protection hidden="1"/>
    </xf>
    <xf numFmtId="0" fontId="49" fillId="39" borderId="42" xfId="0" applyFont="1" applyFill="1" applyBorder="1" applyAlignment="1" applyProtection="1">
      <alignment horizontal="center" textRotation="90"/>
      <protection hidden="1"/>
    </xf>
    <xf numFmtId="0" fontId="49" fillId="39" borderId="51" xfId="0" applyFont="1" applyFill="1" applyBorder="1" applyAlignment="1" applyProtection="1">
      <alignment horizontal="center" textRotation="90"/>
      <protection hidden="1"/>
    </xf>
    <xf numFmtId="0" fontId="49" fillId="39" borderId="43" xfId="0" applyFont="1" applyFill="1" applyBorder="1" applyAlignment="1" applyProtection="1">
      <alignment horizontal="center" textRotation="90"/>
      <protection hidden="1"/>
    </xf>
    <xf numFmtId="0" fontId="49" fillId="39" borderId="52" xfId="0" applyFont="1" applyFill="1" applyBorder="1" applyAlignment="1" applyProtection="1">
      <alignment horizontal="center" textRotation="90"/>
      <protection hidden="1"/>
    </xf>
    <xf numFmtId="0" fontId="49" fillId="39" borderId="44" xfId="0" applyFont="1" applyFill="1" applyBorder="1" applyAlignment="1" applyProtection="1">
      <alignment horizontal="center" textRotation="90"/>
      <protection hidden="1"/>
    </xf>
    <xf numFmtId="0" fontId="49" fillId="40" borderId="42" xfId="0" applyFont="1" applyFill="1" applyBorder="1" applyAlignment="1" applyProtection="1">
      <alignment horizontal="center" textRotation="90"/>
      <protection hidden="1"/>
    </xf>
    <xf numFmtId="0" fontId="49" fillId="40" borderId="43" xfId="0" applyFont="1" applyFill="1" applyBorder="1" applyAlignment="1" applyProtection="1">
      <alignment horizontal="center" textRotation="90"/>
      <protection hidden="1"/>
    </xf>
    <xf numFmtId="0" fontId="49" fillId="40" borderId="44" xfId="0" applyFont="1" applyFill="1" applyBorder="1" applyAlignment="1" applyProtection="1">
      <alignment horizontal="center" textRotation="90"/>
      <protection hidden="1"/>
    </xf>
    <xf numFmtId="0" fontId="47" fillId="40" borderId="42" xfId="0" applyFont="1" applyFill="1" applyBorder="1" applyAlignment="1" applyProtection="1">
      <alignment horizontal="center" textRotation="90"/>
      <protection hidden="1"/>
    </xf>
    <xf numFmtId="0" fontId="47" fillId="40" borderId="43" xfId="0" applyFont="1" applyFill="1" applyBorder="1" applyAlignment="1" applyProtection="1">
      <alignment horizontal="center" textRotation="90"/>
      <protection hidden="1"/>
    </xf>
    <xf numFmtId="0" fontId="47" fillId="40" borderId="44" xfId="0" applyFont="1" applyFill="1" applyBorder="1" applyAlignment="1" applyProtection="1">
      <alignment horizontal="center" textRotation="90"/>
      <protection hidden="1"/>
    </xf>
    <xf numFmtId="0" fontId="49" fillId="40" borderId="50" xfId="0" applyFont="1" applyFill="1" applyBorder="1" applyAlignment="1" applyProtection="1">
      <alignment horizontal="center" textRotation="90"/>
      <protection hidden="1"/>
    </xf>
    <xf numFmtId="0" fontId="49" fillId="40" borderId="51" xfId="0" applyFont="1" applyFill="1" applyBorder="1" applyAlignment="1" applyProtection="1">
      <alignment horizontal="center" textRotation="90"/>
      <protection hidden="1"/>
    </xf>
    <xf numFmtId="0" fontId="49" fillId="40" borderId="52" xfId="0" applyFont="1" applyFill="1" applyBorder="1" applyAlignment="1" applyProtection="1">
      <alignment horizontal="center" textRotation="90"/>
      <protection hidden="1"/>
    </xf>
    <xf numFmtId="0" fontId="48" fillId="38" borderId="49" xfId="0" applyFont="1" applyFill="1" applyBorder="1" applyAlignment="1" applyProtection="1">
      <alignment horizontal="center" vertical="center" shrinkToFit="1"/>
      <protection hidden="1"/>
    </xf>
    <xf numFmtId="0" fontId="48" fillId="38" borderId="53" xfId="0" applyFont="1" applyFill="1" applyBorder="1" applyAlignment="1" applyProtection="1">
      <alignment horizontal="center" vertical="center" shrinkToFit="1"/>
      <protection hidden="1"/>
    </xf>
    <xf numFmtId="0" fontId="48" fillId="0" borderId="38" xfId="0" applyFont="1" applyBorder="1" applyAlignment="1" applyProtection="1">
      <alignment horizontal="left" vertical="center" shrinkToFit="1"/>
      <protection hidden="1"/>
    </xf>
    <xf numFmtId="0" fontId="48" fillId="0" borderId="36" xfId="0" applyFont="1" applyBorder="1" applyAlignment="1" applyProtection="1">
      <alignment horizontal="left" vertical="center" shrinkToFit="1"/>
      <protection hidden="1"/>
    </xf>
    <xf numFmtId="0" fontId="48" fillId="0" borderId="48" xfId="0" applyFont="1" applyBorder="1" applyAlignment="1" applyProtection="1">
      <alignment horizontal="left" vertical="center" shrinkToFit="1"/>
      <protection hidden="1"/>
    </xf>
    <xf numFmtId="0" fontId="48" fillId="0" borderId="49" xfId="0" applyFont="1" applyBorder="1" applyAlignment="1" applyProtection="1">
      <alignment horizontal="left" vertical="center" shrinkToFit="1"/>
      <protection hidden="1"/>
    </xf>
    <xf numFmtId="0" fontId="48" fillId="0" borderId="39" xfId="0" applyFont="1" applyBorder="1" applyAlignment="1" applyProtection="1">
      <alignment horizontal="left" vertical="center" shrinkToFit="1"/>
      <protection hidden="1"/>
    </xf>
    <xf numFmtId="0" fontId="48" fillId="0" borderId="40" xfId="0" applyFont="1" applyBorder="1" applyAlignment="1" applyProtection="1">
      <alignment horizontal="left" vertical="center" shrinkToFit="1"/>
      <protection hidden="1"/>
    </xf>
    <xf numFmtId="0" fontId="44" fillId="0" borderId="12" xfId="0" applyFont="1" applyFill="1" applyBorder="1" applyAlignment="1" applyProtection="1">
      <alignment horizontal="left" vertical="center" shrinkToFit="1"/>
      <protection hidden="1"/>
    </xf>
    <xf numFmtId="0" fontId="44" fillId="0" borderId="35" xfId="0" applyFont="1" applyFill="1" applyBorder="1" applyAlignment="1" applyProtection="1">
      <alignment horizontal="left" vertical="center" shrinkToFit="1"/>
      <protection hidden="1"/>
    </xf>
    <xf numFmtId="0" fontId="44" fillId="0" borderId="10" xfId="0" applyFont="1" applyFill="1" applyBorder="1" applyAlignment="1" applyProtection="1">
      <alignment horizontal="left" vertical="center" shrinkToFit="1"/>
      <protection hidden="1"/>
    </xf>
    <xf numFmtId="0" fontId="44" fillId="0" borderId="32" xfId="0" applyFont="1" applyFill="1" applyBorder="1" applyAlignment="1" applyProtection="1">
      <alignment horizontal="left" vertical="center" shrinkToFit="1"/>
      <protection hidden="1"/>
    </xf>
    <xf numFmtId="0" fontId="44" fillId="0" borderId="24" xfId="0" applyFont="1" applyFill="1" applyBorder="1" applyAlignment="1" applyProtection="1">
      <alignment horizontal="left" vertical="center" shrinkToFit="1"/>
      <protection hidden="1"/>
    </xf>
    <xf numFmtId="0" fontId="51" fillId="38" borderId="17" xfId="0" applyFont="1" applyFill="1" applyBorder="1" applyAlignment="1" applyProtection="1">
      <alignment horizontal="center" vertical="center"/>
      <protection hidden="1"/>
    </xf>
    <xf numFmtId="0" fontId="51" fillId="38" borderId="18" xfId="0" applyFont="1" applyFill="1" applyBorder="1" applyAlignment="1" applyProtection="1">
      <alignment horizontal="center" vertical="center"/>
      <protection hidden="1"/>
    </xf>
    <xf numFmtId="0" fontId="44" fillId="0" borderId="28" xfId="0" applyFont="1" applyFill="1" applyBorder="1" applyAlignment="1" applyProtection="1">
      <alignment horizontal="left" vertical="center" shrinkToFit="1"/>
      <protection hidden="1"/>
    </xf>
    <xf numFmtId="0" fontId="48" fillId="0" borderId="54" xfId="0" applyFont="1" applyBorder="1" applyAlignment="1" applyProtection="1">
      <alignment horizontal="left" vertical="center" shrinkToFit="1"/>
      <protection locked="0"/>
    </xf>
    <xf numFmtId="0" fontId="48" fillId="0" borderId="12" xfId="0" applyFont="1" applyBorder="1" applyAlignment="1" applyProtection="1">
      <alignment horizontal="left" vertical="center" shrinkToFit="1"/>
      <protection locked="0"/>
    </xf>
    <xf numFmtId="0" fontId="48" fillId="0" borderId="25" xfId="0" applyFont="1" applyBorder="1" applyAlignment="1" applyProtection="1">
      <alignment horizontal="left" vertical="center" shrinkToFit="1"/>
      <protection locked="0"/>
    </xf>
    <xf numFmtId="0" fontId="48" fillId="0" borderId="55" xfId="0" applyFont="1" applyBorder="1" applyAlignment="1" applyProtection="1">
      <alignment horizontal="left" vertical="center" shrinkToFit="1"/>
      <protection locked="0"/>
    </xf>
    <xf numFmtId="0" fontId="48" fillId="0" borderId="13" xfId="0" applyFont="1" applyBorder="1" applyAlignment="1" applyProtection="1">
      <alignment horizontal="left" vertical="center" shrinkToFit="1"/>
      <protection locked="0"/>
    </xf>
    <xf numFmtId="0" fontId="48" fillId="0" borderId="27" xfId="0" applyFont="1" applyBorder="1" applyAlignment="1" applyProtection="1">
      <alignment horizontal="left" vertical="center" shrinkToFit="1"/>
      <protection locked="0"/>
    </xf>
    <xf numFmtId="0" fontId="41" fillId="0" borderId="0" xfId="0" applyFont="1" applyAlignment="1" applyProtection="1">
      <alignment horizontal="center" vertical="center" shrinkToFit="1"/>
      <protection locked="0"/>
    </xf>
    <xf numFmtId="0" fontId="40" fillId="0" borderId="0" xfId="0" applyFont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" vertical="center" shrinkToFit="1"/>
      <protection locked="0"/>
    </xf>
    <xf numFmtId="0" fontId="41" fillId="39" borderId="56" xfId="0" applyFont="1" applyFill="1" applyBorder="1" applyAlignment="1" applyProtection="1">
      <alignment horizontal="center" vertical="center"/>
      <protection hidden="1"/>
    </xf>
    <xf numFmtId="0" fontId="41" fillId="39" borderId="17" xfId="0" applyFont="1" applyFill="1" applyBorder="1" applyAlignment="1" applyProtection="1">
      <alignment horizontal="center" vertical="center"/>
      <protection hidden="1"/>
    </xf>
    <xf numFmtId="0" fontId="41" fillId="39" borderId="30" xfId="0" applyFont="1" applyFill="1" applyBorder="1" applyAlignment="1" applyProtection="1">
      <alignment horizontal="center" vertical="center"/>
      <protection hidden="1"/>
    </xf>
    <xf numFmtId="0" fontId="41" fillId="40" borderId="56" xfId="0" applyFont="1" applyFill="1" applyBorder="1" applyAlignment="1" applyProtection="1">
      <alignment horizontal="center" vertical="center"/>
      <protection hidden="1"/>
    </xf>
    <xf numFmtId="0" fontId="41" fillId="40" borderId="17" xfId="0" applyFont="1" applyFill="1" applyBorder="1" applyAlignment="1" applyProtection="1">
      <alignment horizontal="center" vertical="center"/>
      <protection hidden="1"/>
    </xf>
    <xf numFmtId="0" fontId="41" fillId="40" borderId="30" xfId="0" applyFont="1" applyFill="1" applyBorder="1" applyAlignment="1" applyProtection="1">
      <alignment horizontal="center" vertical="center"/>
      <protection hidden="1"/>
    </xf>
    <xf numFmtId="20" fontId="42" fillId="0" borderId="0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176" fontId="41" fillId="0" borderId="0" xfId="0" applyNumberFormat="1" applyFont="1" applyAlignment="1" applyProtection="1">
      <alignment horizontal="center" vertical="center"/>
      <protection locked="0"/>
    </xf>
    <xf numFmtId="172" fontId="42" fillId="0" borderId="0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center"/>
      <protection hidden="1"/>
    </xf>
    <xf numFmtId="0" fontId="48" fillId="0" borderId="57" xfId="0" applyFont="1" applyBorder="1" applyAlignment="1" applyProtection="1">
      <alignment horizontal="left" vertical="center" shrinkToFit="1"/>
      <protection locked="0"/>
    </xf>
    <xf numFmtId="0" fontId="48" fillId="0" borderId="10" xfId="0" applyFont="1" applyBorder="1" applyAlignment="1" applyProtection="1">
      <alignment horizontal="left" vertical="center" shrinkToFit="1"/>
      <protection locked="0"/>
    </xf>
    <xf numFmtId="0" fontId="48" fillId="0" borderId="29" xfId="0" applyFont="1" applyBorder="1" applyAlignment="1" applyProtection="1">
      <alignment horizontal="left" vertical="center" shrinkToFit="1"/>
      <protection locked="0"/>
    </xf>
    <xf numFmtId="172" fontId="42" fillId="0" borderId="0" xfId="0" applyNumberFormat="1" applyFont="1" applyBorder="1" applyAlignment="1" applyProtection="1">
      <alignment horizontal="left" vertical="center"/>
      <protection locked="0"/>
    </xf>
    <xf numFmtId="0" fontId="44" fillId="0" borderId="37" xfId="0" applyFont="1" applyFill="1" applyBorder="1" applyAlignment="1" applyProtection="1">
      <alignment horizontal="center" vertical="center"/>
      <protection hidden="1"/>
    </xf>
    <xf numFmtId="0" fontId="44" fillId="0" borderId="58" xfId="0" applyFont="1" applyFill="1" applyBorder="1" applyAlignment="1" applyProtection="1">
      <alignment horizontal="center" vertical="center"/>
      <protection hidden="1"/>
    </xf>
    <xf numFmtId="180" fontId="44" fillId="0" borderId="24" xfId="0" applyNumberFormat="1" applyFont="1" applyFill="1" applyBorder="1" applyAlignment="1" applyProtection="1">
      <alignment horizontal="center" vertical="center"/>
      <protection hidden="1"/>
    </xf>
    <xf numFmtId="180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4" fillId="0" borderId="13" xfId="0" applyFont="1" applyFill="1" applyBorder="1" applyAlignment="1" applyProtection="1">
      <alignment horizontal="left" vertical="center" shrinkToFit="1"/>
      <protection hidden="1"/>
    </xf>
    <xf numFmtId="0" fontId="44" fillId="0" borderId="31" xfId="0" applyFont="1" applyFill="1" applyBorder="1" applyAlignment="1" applyProtection="1">
      <alignment horizontal="left" vertical="center" shrinkToFit="1"/>
      <protection hidden="1"/>
    </xf>
    <xf numFmtId="0" fontId="44" fillId="0" borderId="26" xfId="0" applyFont="1" applyFill="1" applyBorder="1" applyAlignment="1" applyProtection="1">
      <alignment horizontal="left" vertical="center" shrinkToFit="1"/>
      <protection hidden="1"/>
    </xf>
    <xf numFmtId="0" fontId="46" fillId="40" borderId="59" xfId="0" applyFont="1" applyFill="1" applyBorder="1" applyAlignment="1" applyProtection="1">
      <alignment horizontal="center" vertical="center"/>
      <protection hidden="1"/>
    </xf>
    <xf numFmtId="0" fontId="46" fillId="40" borderId="60" xfId="0" applyFont="1" applyFill="1" applyBorder="1" applyAlignment="1" applyProtection="1">
      <alignment horizontal="center" vertical="center"/>
      <protection hidden="1"/>
    </xf>
    <xf numFmtId="0" fontId="48" fillId="0" borderId="61" xfId="0" applyFont="1" applyBorder="1" applyAlignment="1" applyProtection="1">
      <alignment horizontal="center" vertical="center" shrinkToFit="1"/>
      <protection hidden="1"/>
    </xf>
    <xf numFmtId="0" fontId="47" fillId="40" borderId="19" xfId="0" applyFont="1" applyFill="1" applyBorder="1" applyAlignment="1" applyProtection="1">
      <alignment horizontal="center" textRotation="90"/>
      <protection hidden="1"/>
    </xf>
    <xf numFmtId="0" fontId="47" fillId="40" borderId="20" xfId="0" applyFont="1" applyFill="1" applyBorder="1" applyAlignment="1" applyProtection="1">
      <alignment horizontal="center" textRotation="90"/>
      <protection hidden="1"/>
    </xf>
    <xf numFmtId="0" fontId="47" fillId="40" borderId="62" xfId="0" applyFont="1" applyFill="1" applyBorder="1" applyAlignment="1" applyProtection="1">
      <alignment horizontal="center" textRotation="90"/>
      <protection hidden="1"/>
    </xf>
    <xf numFmtId="0" fontId="47" fillId="40" borderId="63" xfId="0" applyFont="1" applyFill="1" applyBorder="1" applyAlignment="1" applyProtection="1">
      <alignment horizontal="center" textRotation="90"/>
      <protection hidden="1"/>
    </xf>
    <xf numFmtId="0" fontId="47" fillId="40" borderId="0" xfId="0" applyFont="1" applyFill="1" applyBorder="1" applyAlignment="1" applyProtection="1">
      <alignment horizontal="center" textRotation="90"/>
      <protection hidden="1"/>
    </xf>
    <xf numFmtId="0" fontId="47" fillId="40" borderId="64" xfId="0" applyFont="1" applyFill="1" applyBorder="1" applyAlignment="1" applyProtection="1">
      <alignment horizontal="center" textRotation="90"/>
      <protection hidden="1"/>
    </xf>
    <xf numFmtId="0" fontId="47" fillId="40" borderId="22" xfId="0" applyFont="1" applyFill="1" applyBorder="1" applyAlignment="1" applyProtection="1">
      <alignment horizontal="center" textRotation="90"/>
      <protection hidden="1"/>
    </xf>
    <xf numFmtId="0" fontId="47" fillId="40" borderId="11" xfId="0" applyFont="1" applyFill="1" applyBorder="1" applyAlignment="1" applyProtection="1">
      <alignment horizontal="center" textRotation="90"/>
      <protection hidden="1"/>
    </xf>
    <xf numFmtId="0" fontId="47" fillId="40" borderId="65" xfId="0" applyFont="1" applyFill="1" applyBorder="1" applyAlignment="1" applyProtection="1">
      <alignment horizontal="center" textRotation="90"/>
      <protection hidden="1"/>
    </xf>
    <xf numFmtId="1" fontId="48" fillId="0" borderId="66" xfId="0" applyNumberFormat="1" applyFont="1" applyBorder="1" applyAlignment="1" applyProtection="1">
      <alignment horizontal="center" vertical="center" shrinkToFit="1"/>
      <protection hidden="1"/>
    </xf>
    <xf numFmtId="1" fontId="48" fillId="0" borderId="15" xfId="0" applyNumberFormat="1" applyFont="1" applyBorder="1" applyAlignment="1" applyProtection="1">
      <alignment horizontal="center" vertical="center" shrinkToFit="1"/>
      <protection hidden="1"/>
    </xf>
    <xf numFmtId="0" fontId="46" fillId="40" borderId="56" xfId="0" applyFont="1" applyFill="1" applyBorder="1" applyAlignment="1" applyProtection="1">
      <alignment horizontal="center" vertical="center" shrinkToFit="1"/>
      <protection hidden="1"/>
    </xf>
    <xf numFmtId="0" fontId="46" fillId="40" borderId="17" xfId="0" applyFont="1" applyFill="1" applyBorder="1" applyAlignment="1" applyProtection="1">
      <alignment horizontal="center" vertical="center" shrinkToFit="1"/>
      <protection hidden="1"/>
    </xf>
    <xf numFmtId="0" fontId="48" fillId="0" borderId="25" xfId="0" applyFont="1" applyBorder="1" applyAlignment="1" applyProtection="1">
      <alignment horizontal="center" vertical="center" shrinkToFit="1"/>
      <protection hidden="1"/>
    </xf>
    <xf numFmtId="0" fontId="48" fillId="0" borderId="29" xfId="0" applyFont="1" applyBorder="1" applyAlignment="1" applyProtection="1">
      <alignment horizontal="center" vertical="center" shrinkToFit="1"/>
      <protection hidden="1"/>
    </xf>
    <xf numFmtId="0" fontId="48" fillId="0" borderId="44" xfId="0" applyFont="1" applyBorder="1" applyAlignment="1" applyProtection="1">
      <alignment horizontal="center" vertical="center"/>
      <protection hidden="1"/>
    </xf>
    <xf numFmtId="171" fontId="48" fillId="0" borderId="54" xfId="0" applyNumberFormat="1" applyFont="1" applyBorder="1" applyAlignment="1" applyProtection="1">
      <alignment horizontal="center" vertical="center" shrinkToFit="1"/>
      <protection hidden="1"/>
    </xf>
    <xf numFmtId="171" fontId="48" fillId="0" borderId="35" xfId="0" applyNumberFormat="1" applyFont="1" applyBorder="1" applyAlignment="1" applyProtection="1">
      <alignment horizontal="center" vertical="center" shrinkToFit="1"/>
      <protection hidden="1"/>
    </xf>
    <xf numFmtId="171" fontId="48" fillId="0" borderId="55" xfId="0" applyNumberFormat="1" applyFont="1" applyBorder="1" applyAlignment="1" applyProtection="1">
      <alignment horizontal="center" vertical="center"/>
      <protection hidden="1"/>
    </xf>
    <xf numFmtId="171" fontId="48" fillId="0" borderId="31" xfId="0" applyNumberFormat="1" applyFont="1" applyBorder="1" applyAlignment="1" applyProtection="1">
      <alignment horizontal="center" vertical="center"/>
      <protection hidden="1"/>
    </xf>
    <xf numFmtId="171" fontId="48" fillId="0" borderId="67" xfId="0" applyNumberFormat="1" applyFont="1" applyBorder="1" applyAlignment="1" applyProtection="1">
      <alignment horizontal="center" vertical="center" shrinkToFit="1"/>
      <protection hidden="1"/>
    </xf>
    <xf numFmtId="171" fontId="48" fillId="0" borderId="68" xfId="0" applyNumberFormat="1" applyFont="1" applyBorder="1" applyAlignment="1" applyProtection="1">
      <alignment horizontal="center" vertical="center" shrinkToFit="1"/>
      <protection hidden="1"/>
    </xf>
    <xf numFmtId="0" fontId="46" fillId="39" borderId="56" xfId="0" applyFont="1" applyFill="1" applyBorder="1" applyAlignment="1" applyProtection="1">
      <alignment horizontal="center" vertical="center" shrinkToFit="1"/>
      <protection hidden="1"/>
    </xf>
    <xf numFmtId="0" fontId="46" fillId="39" borderId="17" xfId="0" applyFont="1" applyFill="1" applyBorder="1" applyAlignment="1" applyProtection="1">
      <alignment horizontal="center" vertical="center" shrinkToFit="1"/>
      <protection hidden="1"/>
    </xf>
    <xf numFmtId="0" fontId="48" fillId="0" borderId="55" xfId="0" applyFont="1" applyBorder="1" applyAlignment="1" applyProtection="1">
      <alignment horizontal="center" vertical="center"/>
      <protection hidden="1"/>
    </xf>
    <xf numFmtId="0" fontId="48" fillId="0" borderId="31" xfId="0" applyFont="1" applyBorder="1" applyAlignment="1" applyProtection="1">
      <alignment horizontal="center" vertical="center"/>
      <protection hidden="1"/>
    </xf>
    <xf numFmtId="0" fontId="48" fillId="0" borderId="54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48" fillId="0" borderId="57" xfId="0" applyFont="1" applyBorder="1" applyAlignment="1" applyProtection="1">
      <alignment horizontal="center" vertical="center"/>
      <protection hidden="1"/>
    </xf>
    <xf numFmtId="0" fontId="48" fillId="0" borderId="32" xfId="0" applyFont="1" applyBorder="1" applyAlignment="1" applyProtection="1">
      <alignment horizontal="center" vertical="center"/>
      <protection hidden="1"/>
    </xf>
    <xf numFmtId="0" fontId="48" fillId="0" borderId="69" xfId="0" applyFont="1" applyBorder="1" applyAlignment="1" applyProtection="1">
      <alignment horizontal="center" vertical="center" shrinkToFit="1"/>
      <protection hidden="1"/>
    </xf>
    <xf numFmtId="170" fontId="24" fillId="0" borderId="24" xfId="0" applyNumberFormat="1" applyFont="1" applyFill="1" applyBorder="1" applyAlignment="1" applyProtection="1">
      <alignment horizontal="right" vertical="center"/>
      <protection locked="0"/>
    </xf>
    <xf numFmtId="170" fontId="24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46" fillId="35" borderId="30" xfId="0" applyFont="1" applyFill="1" applyBorder="1" applyAlignment="1" applyProtection="1">
      <alignment horizontal="center" vertical="center"/>
      <protection hidden="1"/>
    </xf>
    <xf numFmtId="0" fontId="99" fillId="34" borderId="56" xfId="0" applyFont="1" applyFill="1" applyBorder="1" applyAlignment="1" applyProtection="1">
      <alignment horizontal="center" vertical="center"/>
      <protection hidden="1"/>
    </xf>
    <xf numFmtId="0" fontId="44" fillId="0" borderId="41" xfId="0" applyFont="1" applyFill="1" applyBorder="1" applyAlignment="1" applyProtection="1">
      <alignment horizontal="center" vertical="center"/>
      <protection hidden="1"/>
    </xf>
    <xf numFmtId="0" fontId="44" fillId="0" borderId="69" xfId="0" applyFont="1" applyFill="1" applyBorder="1" applyAlignment="1" applyProtection="1">
      <alignment horizontal="center" vertical="center"/>
      <protection hidden="1"/>
    </xf>
    <xf numFmtId="170" fontId="24" fillId="0" borderId="26" xfId="0" applyNumberFormat="1" applyFont="1" applyFill="1" applyBorder="1" applyAlignment="1" applyProtection="1">
      <alignment horizontal="right" vertical="center"/>
      <protection locked="0"/>
    </xf>
    <xf numFmtId="170" fontId="24" fillId="0" borderId="13" xfId="0" applyNumberFormat="1" applyFont="1" applyFill="1" applyBorder="1" applyAlignment="1" applyProtection="1">
      <alignment horizontal="right" vertical="center"/>
      <protection locked="0"/>
    </xf>
    <xf numFmtId="180" fontId="44" fillId="0" borderId="26" xfId="0" applyNumberFormat="1" applyFont="1" applyFill="1" applyBorder="1" applyAlignment="1" applyProtection="1">
      <alignment horizontal="center" vertical="center"/>
      <protection hidden="1"/>
    </xf>
    <xf numFmtId="180" fontId="44" fillId="0" borderId="13" xfId="0" applyNumberFormat="1" applyFont="1" applyFill="1" applyBorder="1" applyAlignment="1" applyProtection="1">
      <alignment horizontal="center" vertical="center"/>
      <protection hidden="1"/>
    </xf>
    <xf numFmtId="180" fontId="44" fillId="0" borderId="31" xfId="0" applyNumberFormat="1" applyFont="1" applyFill="1" applyBorder="1" applyAlignment="1" applyProtection="1">
      <alignment horizontal="center" vertical="center"/>
      <protection hidden="1"/>
    </xf>
    <xf numFmtId="0" fontId="55" fillId="38" borderId="24" xfId="0" applyFont="1" applyFill="1" applyBorder="1" applyAlignment="1" applyProtection="1">
      <alignment horizontal="center" vertical="center"/>
      <protection locked="0"/>
    </xf>
    <xf numFmtId="0" fontId="55" fillId="38" borderId="12" xfId="0" applyFont="1" applyFill="1" applyBorder="1" applyAlignment="1" applyProtection="1">
      <alignment horizontal="center" vertical="center"/>
      <protection locked="0"/>
    </xf>
    <xf numFmtId="0" fontId="55" fillId="38" borderId="35" xfId="0" applyFont="1" applyFill="1" applyBorder="1" applyAlignment="1" applyProtection="1">
      <alignment horizontal="center" vertical="center"/>
      <protection locked="0"/>
    </xf>
    <xf numFmtId="0" fontId="25" fillId="38" borderId="24" xfId="0" applyFont="1" applyFill="1" applyBorder="1" applyAlignment="1" applyProtection="1">
      <alignment horizontal="center" vertical="center"/>
      <protection locked="0"/>
    </xf>
    <xf numFmtId="0" fontId="25" fillId="38" borderId="12" xfId="0" applyFont="1" applyFill="1" applyBorder="1" applyAlignment="1" applyProtection="1">
      <alignment horizontal="center" vertical="center"/>
      <protection locked="0"/>
    </xf>
    <xf numFmtId="0" fontId="25" fillId="38" borderId="35" xfId="0" applyFont="1" applyFill="1" applyBorder="1" applyAlignment="1" applyProtection="1">
      <alignment horizontal="center" vertical="center"/>
      <protection locked="0"/>
    </xf>
    <xf numFmtId="0" fontId="48" fillId="0" borderId="70" xfId="0" applyFont="1" applyBorder="1" applyAlignment="1" applyProtection="1">
      <alignment horizontal="center" vertical="center" shrinkToFit="1"/>
      <protection hidden="1"/>
    </xf>
    <xf numFmtId="0" fontId="48" fillId="0" borderId="71" xfId="0" applyFont="1" applyBorder="1" applyAlignment="1" applyProtection="1">
      <alignment horizontal="center" vertical="center" shrinkToFit="1"/>
      <protection hidden="1"/>
    </xf>
    <xf numFmtId="0" fontId="46" fillId="39" borderId="59" xfId="0" applyFont="1" applyFill="1" applyBorder="1" applyAlignment="1" applyProtection="1">
      <alignment horizontal="center" vertical="center"/>
      <protection hidden="1"/>
    </xf>
    <xf numFmtId="0" fontId="46" fillId="39" borderId="60" xfId="0" applyFont="1" applyFill="1" applyBorder="1" applyAlignment="1" applyProtection="1">
      <alignment horizontal="center" vertical="center"/>
      <protection hidden="1"/>
    </xf>
    <xf numFmtId="0" fontId="48" fillId="0" borderId="26" xfId="0" applyFont="1" applyBorder="1" applyAlignment="1" applyProtection="1">
      <alignment horizontal="center" vertical="center"/>
      <protection hidden="1"/>
    </xf>
    <xf numFmtId="0" fontId="48" fillId="0" borderId="13" xfId="0" applyFont="1" applyBorder="1" applyAlignment="1" applyProtection="1">
      <alignment horizontal="center" vertical="center"/>
      <protection hidden="1"/>
    </xf>
    <xf numFmtId="0" fontId="48" fillId="0" borderId="27" xfId="0" applyFont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1" fontId="48" fillId="0" borderId="61" xfId="0" applyNumberFormat="1" applyFont="1" applyBorder="1" applyAlignment="1" applyProtection="1">
      <alignment horizontal="center" vertical="center" shrinkToFit="1"/>
      <protection hidden="1"/>
    </xf>
    <xf numFmtId="0" fontId="48" fillId="0" borderId="15" xfId="0" applyFont="1" applyBorder="1" applyAlignment="1" applyProtection="1">
      <alignment horizontal="center" vertical="center" shrinkToFit="1"/>
      <protection hidden="1"/>
    </xf>
    <xf numFmtId="171" fontId="48" fillId="0" borderId="55" xfId="0" applyNumberFormat="1" applyFont="1" applyBorder="1" applyAlignment="1" applyProtection="1">
      <alignment horizontal="center" vertical="center" shrinkToFit="1"/>
      <protection hidden="1"/>
    </xf>
    <xf numFmtId="171" fontId="48" fillId="0" borderId="31" xfId="0" applyNumberFormat="1" applyFont="1" applyBorder="1" applyAlignment="1" applyProtection="1">
      <alignment horizontal="center" vertical="center" shrinkToFit="1"/>
      <protection hidden="1"/>
    </xf>
    <xf numFmtId="0" fontId="48" fillId="0" borderId="27" xfId="0" applyFont="1" applyBorder="1" applyAlignment="1" applyProtection="1">
      <alignment horizontal="center" vertical="center" shrinkToFit="1"/>
      <protection hidden="1"/>
    </xf>
    <xf numFmtId="0" fontId="48" fillId="0" borderId="68" xfId="0" applyFont="1" applyBorder="1" applyAlignment="1" applyProtection="1">
      <alignment horizontal="center" vertical="center" shrinkToFit="1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1" fontId="48" fillId="0" borderId="69" xfId="0" applyNumberFormat="1" applyFont="1" applyBorder="1" applyAlignment="1" applyProtection="1">
      <alignment horizontal="center" vertical="center" shrinkToFit="1"/>
      <protection hidden="1"/>
    </xf>
    <xf numFmtId="1" fontId="48" fillId="0" borderId="26" xfId="0" applyNumberFormat="1" applyFont="1" applyBorder="1" applyAlignment="1" applyProtection="1">
      <alignment horizontal="center" vertical="center" shrinkToFit="1"/>
      <protection hidden="1"/>
    </xf>
    <xf numFmtId="0" fontId="48" fillId="0" borderId="72" xfId="0" applyFont="1" applyBorder="1" applyAlignment="1" applyProtection="1">
      <alignment horizontal="center" vertical="center"/>
      <protection hidden="1"/>
    </xf>
    <xf numFmtId="0" fontId="48" fillId="0" borderId="52" xfId="0" applyFont="1" applyBorder="1" applyAlignment="1" applyProtection="1">
      <alignment horizontal="center" vertical="center"/>
      <protection hidden="1"/>
    </xf>
    <xf numFmtId="1" fontId="48" fillId="0" borderId="22" xfId="0" applyNumberFormat="1" applyFont="1" applyBorder="1" applyAlignment="1" applyProtection="1">
      <alignment horizontal="center" vertical="center"/>
      <protection hidden="1"/>
    </xf>
    <xf numFmtId="1" fontId="48" fillId="0" borderId="11" xfId="0" applyNumberFormat="1" applyFont="1" applyBorder="1" applyAlignment="1" applyProtection="1">
      <alignment horizontal="center" vertical="center"/>
      <protection hidden="1"/>
    </xf>
    <xf numFmtId="0" fontId="48" fillId="0" borderId="22" xfId="0" applyFont="1" applyBorder="1" applyAlignment="1" applyProtection="1">
      <alignment horizontal="center" vertical="center"/>
      <protection hidden="1"/>
    </xf>
    <xf numFmtId="0" fontId="48" fillId="0" borderId="66" xfId="0" applyFont="1" applyBorder="1" applyAlignment="1" applyProtection="1">
      <alignment horizontal="center" vertical="center" shrinkToFit="1"/>
      <protection hidden="1"/>
    </xf>
    <xf numFmtId="0" fontId="44" fillId="0" borderId="71" xfId="0" applyFont="1" applyFill="1" applyBorder="1" applyAlignment="1" applyProtection="1">
      <alignment horizontal="center" vertical="center"/>
      <protection hidden="1"/>
    </xf>
    <xf numFmtId="0" fontId="44" fillId="0" borderId="61" xfId="0" applyFont="1" applyFill="1" applyBorder="1" applyAlignment="1" applyProtection="1">
      <alignment horizontal="center" vertical="center"/>
      <protection hidden="1"/>
    </xf>
    <xf numFmtId="0" fontId="48" fillId="0" borderId="53" xfId="0" applyFont="1" applyBorder="1" applyAlignment="1" applyProtection="1">
      <alignment horizontal="center" vertical="center" shrinkToFit="1"/>
      <protection hidden="1"/>
    </xf>
    <xf numFmtId="0" fontId="51" fillId="38" borderId="73" xfId="0" applyFont="1" applyFill="1" applyBorder="1" applyAlignment="1" applyProtection="1">
      <alignment horizontal="center" vertical="center"/>
      <protection hidden="1"/>
    </xf>
    <xf numFmtId="0" fontId="51" fillId="38" borderId="59" xfId="0" applyFont="1" applyFill="1" applyBorder="1" applyAlignment="1" applyProtection="1">
      <alignment horizontal="center" vertical="center"/>
      <protection hidden="1"/>
    </xf>
    <xf numFmtId="180" fontId="44" fillId="0" borderId="28" xfId="0" applyNumberFormat="1" applyFont="1" applyFill="1" applyBorder="1" applyAlignment="1" applyProtection="1">
      <alignment horizontal="center" vertical="center"/>
      <protection hidden="1"/>
    </xf>
    <xf numFmtId="180" fontId="44" fillId="0" borderId="10" xfId="0" applyNumberFormat="1" applyFont="1" applyFill="1" applyBorder="1" applyAlignment="1" applyProtection="1">
      <alignment horizontal="center" vertical="center"/>
      <protection hidden="1"/>
    </xf>
    <xf numFmtId="180" fontId="44" fillId="0" borderId="32" xfId="0" applyNumberFormat="1" applyFont="1" applyFill="1" applyBorder="1" applyAlignment="1" applyProtection="1">
      <alignment horizontal="center" vertical="center"/>
      <protection hidden="1"/>
    </xf>
    <xf numFmtId="0" fontId="44" fillId="0" borderId="53" xfId="0" applyFont="1" applyFill="1" applyBorder="1" applyAlignment="1" applyProtection="1">
      <alignment horizontal="center" vertical="center"/>
      <protection hidden="1"/>
    </xf>
    <xf numFmtId="0" fontId="44" fillId="0" borderId="74" xfId="0" applyFont="1" applyFill="1" applyBorder="1" applyAlignment="1" applyProtection="1">
      <alignment horizontal="center" vertical="center"/>
      <protection hidden="1"/>
    </xf>
    <xf numFmtId="0" fontId="46" fillId="36" borderId="56" xfId="0" applyFont="1" applyFill="1" applyBorder="1" applyAlignment="1" applyProtection="1">
      <alignment horizontal="center" vertical="center"/>
      <protection hidden="1"/>
    </xf>
    <xf numFmtId="0" fontId="46" fillId="35" borderId="56" xfId="0" applyFont="1" applyFill="1" applyBorder="1" applyAlignment="1" applyProtection="1">
      <alignment horizontal="center" vertical="center"/>
      <protection hidden="1"/>
    </xf>
    <xf numFmtId="0" fontId="46" fillId="39" borderId="18" xfId="0" applyFont="1" applyFill="1" applyBorder="1" applyAlignment="1" applyProtection="1">
      <alignment horizontal="center" vertical="center"/>
      <protection hidden="1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46" fillId="40" borderId="18" xfId="0" applyFont="1" applyFill="1" applyBorder="1" applyAlignment="1" applyProtection="1">
      <alignment horizontal="center" vertical="center"/>
      <protection hidden="1"/>
    </xf>
    <xf numFmtId="0" fontId="54" fillId="38" borderId="24" xfId="0" applyFont="1" applyFill="1" applyBorder="1" applyAlignment="1" applyProtection="1">
      <alignment horizontal="center" vertical="center"/>
      <protection locked="0"/>
    </xf>
    <xf numFmtId="0" fontId="54" fillId="38" borderId="12" xfId="0" applyFont="1" applyFill="1" applyBorder="1" applyAlignment="1" applyProtection="1">
      <alignment horizontal="center" vertical="center"/>
      <protection locked="0"/>
    </xf>
    <xf numFmtId="0" fontId="54" fillId="38" borderId="35" xfId="0" applyFont="1" applyFill="1" applyBorder="1" applyAlignment="1" applyProtection="1">
      <alignment horizontal="center" vertical="center"/>
      <protection locked="0"/>
    </xf>
    <xf numFmtId="0" fontId="46" fillId="36" borderId="30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 shrinkToFit="1"/>
      <protection locked="0"/>
    </xf>
    <xf numFmtId="175" fontId="42" fillId="0" borderId="0" xfId="0" applyNumberFormat="1" applyFont="1" applyBorder="1" applyAlignment="1" applyProtection="1">
      <alignment horizontal="left" vertical="center"/>
      <protection locked="0"/>
    </xf>
    <xf numFmtId="170" fontId="24" fillId="0" borderId="19" xfId="0" applyNumberFormat="1" applyFont="1" applyFill="1" applyBorder="1" applyAlignment="1" applyProtection="1">
      <alignment horizontal="right" vertical="center"/>
      <protection locked="0"/>
    </xf>
    <xf numFmtId="170" fontId="24" fillId="0" borderId="20" xfId="0" applyNumberFormat="1" applyFont="1" applyFill="1" applyBorder="1" applyAlignment="1" applyProtection="1">
      <alignment horizontal="right" vertical="center"/>
      <protection locked="0"/>
    </xf>
    <xf numFmtId="0" fontId="51" fillId="38" borderId="30" xfId="0" applyFont="1" applyFill="1" applyBorder="1" applyAlignment="1" applyProtection="1">
      <alignment horizontal="center" vertical="center"/>
      <protection hidden="1"/>
    </xf>
    <xf numFmtId="0" fontId="58" fillId="0" borderId="15" xfId="0" applyFont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46" fillId="37" borderId="56" xfId="0" applyFont="1" applyFill="1" applyBorder="1" applyAlignment="1" applyProtection="1">
      <alignment horizontal="center" vertical="center"/>
      <protection hidden="1"/>
    </xf>
    <xf numFmtId="0" fontId="48" fillId="0" borderId="10" xfId="0" applyFont="1" applyFill="1" applyBorder="1" applyAlignment="1" applyProtection="1">
      <alignment horizontal="left" vertical="center" wrapText="1" shrinkToFit="1"/>
      <protection hidden="1"/>
    </xf>
    <xf numFmtId="0" fontId="46" fillId="37" borderId="30" xfId="0" applyFont="1" applyFill="1" applyBorder="1" applyAlignment="1" applyProtection="1">
      <alignment horizontal="center" vertical="center"/>
      <protection hidden="1"/>
    </xf>
    <xf numFmtId="0" fontId="49" fillId="40" borderId="28" xfId="0" applyFont="1" applyFill="1" applyBorder="1" applyAlignment="1" applyProtection="1">
      <alignment horizontal="center" vertical="center"/>
      <protection hidden="1"/>
    </xf>
    <xf numFmtId="0" fontId="49" fillId="40" borderId="10" xfId="0" applyFont="1" applyFill="1" applyBorder="1" applyAlignment="1" applyProtection="1">
      <alignment horizontal="center" vertical="center"/>
      <protection hidden="1"/>
    </xf>
    <xf numFmtId="0" fontId="49" fillId="40" borderId="32" xfId="0" applyFont="1" applyFill="1" applyBorder="1" applyAlignment="1" applyProtection="1">
      <alignment horizontal="center" vertical="center"/>
      <protection hidden="1"/>
    </xf>
    <xf numFmtId="0" fontId="49" fillId="39" borderId="24" xfId="0" applyFont="1" applyFill="1" applyBorder="1" applyAlignment="1" applyProtection="1">
      <alignment horizontal="center" vertical="center"/>
      <protection hidden="1"/>
    </xf>
    <xf numFmtId="0" fontId="47" fillId="39" borderId="12" xfId="0" applyFont="1" applyFill="1" applyBorder="1" applyAlignment="1" applyProtection="1">
      <alignment vertical="center"/>
      <protection hidden="1"/>
    </xf>
    <xf numFmtId="0" fontId="47" fillId="39" borderId="35" xfId="0" applyFont="1" applyFill="1" applyBorder="1" applyAlignment="1" applyProtection="1">
      <alignment vertical="center"/>
      <protection hidden="1"/>
    </xf>
    <xf numFmtId="0" fontId="49" fillId="40" borderId="24" xfId="0" applyFont="1" applyFill="1" applyBorder="1" applyAlignment="1" applyProtection="1">
      <alignment horizontal="center" vertical="center"/>
      <protection hidden="1"/>
    </xf>
    <xf numFmtId="0" fontId="49" fillId="40" borderId="12" xfId="0" applyFont="1" applyFill="1" applyBorder="1" applyAlignment="1" applyProtection="1">
      <alignment horizontal="center" vertical="center"/>
      <protection hidden="1"/>
    </xf>
    <xf numFmtId="0" fontId="49" fillId="40" borderId="35" xfId="0" applyFont="1" applyFill="1" applyBorder="1" applyAlignment="1" applyProtection="1">
      <alignment horizontal="center" vertical="center"/>
      <protection hidden="1"/>
    </xf>
    <xf numFmtId="0" fontId="49" fillId="39" borderId="12" xfId="0" applyFont="1" applyFill="1" applyBorder="1" applyAlignment="1" applyProtection="1">
      <alignment horizontal="center" vertical="center"/>
      <protection hidden="1"/>
    </xf>
    <xf numFmtId="0" fontId="49" fillId="39" borderId="35" xfId="0" applyFont="1" applyFill="1" applyBorder="1" applyAlignment="1" applyProtection="1">
      <alignment horizontal="center" vertical="center"/>
      <protection hidden="1"/>
    </xf>
    <xf numFmtId="0" fontId="49" fillId="39" borderId="26" xfId="0" applyFont="1" applyFill="1" applyBorder="1" applyAlignment="1" applyProtection="1">
      <alignment horizontal="center" vertical="center"/>
      <protection hidden="1"/>
    </xf>
    <xf numFmtId="0" fontId="49" fillId="39" borderId="13" xfId="0" applyFont="1" applyFill="1" applyBorder="1" applyAlignment="1" applyProtection="1">
      <alignment horizontal="center" vertical="center"/>
      <protection hidden="1"/>
    </xf>
    <xf numFmtId="0" fontId="49" fillId="39" borderId="31" xfId="0" applyFont="1" applyFill="1" applyBorder="1" applyAlignment="1" applyProtection="1">
      <alignment horizontal="center" vertical="center"/>
      <protection hidden="1"/>
    </xf>
    <xf numFmtId="20" fontId="20" fillId="0" borderId="24" xfId="0" applyNumberFormat="1" applyFont="1" applyFill="1" applyBorder="1" applyAlignment="1" applyProtection="1">
      <alignment horizontal="center" vertical="center"/>
      <protection hidden="1"/>
    </xf>
    <xf numFmtId="20" fontId="20" fillId="0" borderId="12" xfId="0" applyNumberFormat="1" applyFont="1" applyFill="1" applyBorder="1" applyAlignment="1" applyProtection="1">
      <alignment horizontal="center" vertical="center"/>
      <protection hidden="1"/>
    </xf>
    <xf numFmtId="20" fontId="20" fillId="0" borderId="35" xfId="0" applyNumberFormat="1" applyFont="1" applyFill="1" applyBorder="1" applyAlignment="1" applyProtection="1">
      <alignment horizontal="center" vertical="center"/>
      <protection hidden="1"/>
    </xf>
    <xf numFmtId="20" fontId="20" fillId="0" borderId="26" xfId="0" applyNumberFormat="1" applyFont="1" applyFill="1" applyBorder="1" applyAlignment="1" applyProtection="1">
      <alignment horizontal="center" vertical="center"/>
      <protection hidden="1"/>
    </xf>
    <xf numFmtId="20" fontId="20" fillId="0" borderId="13" xfId="0" applyNumberFormat="1" applyFont="1" applyFill="1" applyBorder="1" applyAlignment="1" applyProtection="1">
      <alignment horizontal="center" vertical="center"/>
      <protection hidden="1"/>
    </xf>
    <xf numFmtId="20" fontId="20" fillId="0" borderId="31" xfId="0" applyNumberFormat="1" applyFont="1" applyFill="1" applyBorder="1" applyAlignment="1" applyProtection="1">
      <alignment horizontal="center" vertical="center"/>
      <protection hidden="1"/>
    </xf>
    <xf numFmtId="0" fontId="27" fillId="38" borderId="16" xfId="0" applyFont="1" applyFill="1" applyBorder="1" applyAlignment="1" applyProtection="1">
      <alignment horizontal="center" vertical="center"/>
      <protection hidden="1"/>
    </xf>
    <xf numFmtId="0" fontId="27" fillId="38" borderId="17" xfId="0" applyFont="1" applyFill="1" applyBorder="1" applyAlignment="1" applyProtection="1">
      <alignment horizontal="center" vertical="center"/>
      <protection hidden="1"/>
    </xf>
    <xf numFmtId="20" fontId="20" fillId="0" borderId="28" xfId="0" applyNumberFormat="1" applyFont="1" applyFill="1" applyBorder="1" applyAlignment="1" applyProtection="1">
      <alignment horizontal="center" vertical="center"/>
      <protection hidden="1"/>
    </xf>
    <xf numFmtId="20" fontId="20" fillId="0" borderId="10" xfId="0" applyNumberFormat="1" applyFont="1" applyFill="1" applyBorder="1" applyAlignment="1" applyProtection="1">
      <alignment horizontal="center" vertical="center"/>
      <protection hidden="1"/>
    </xf>
    <xf numFmtId="20" fontId="20" fillId="0" borderId="32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72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12" xfId="0" applyFont="1" applyFill="1" applyBorder="1" applyAlignment="1" applyProtection="1">
      <alignment horizontal="left" vertical="center" shrinkToFit="1"/>
      <protection hidden="1"/>
    </xf>
    <xf numFmtId="0" fontId="20" fillId="0" borderId="35" xfId="0" applyFont="1" applyFill="1" applyBorder="1" applyAlignment="1" applyProtection="1">
      <alignment horizontal="left" vertical="center" shrinkToFit="1"/>
      <protection hidden="1"/>
    </xf>
    <xf numFmtId="0" fontId="18" fillId="41" borderId="56" xfId="0" applyFont="1" applyFill="1" applyBorder="1" applyAlignment="1" applyProtection="1">
      <alignment horizontal="center" vertical="center"/>
      <protection hidden="1"/>
    </xf>
    <xf numFmtId="0" fontId="18" fillId="41" borderId="17" xfId="0" applyFont="1" applyFill="1" applyBorder="1" applyAlignment="1" applyProtection="1">
      <alignment horizontal="center" vertical="center"/>
      <protection hidden="1"/>
    </xf>
    <xf numFmtId="0" fontId="18" fillId="41" borderId="30" xfId="0" applyFont="1" applyFill="1" applyBorder="1" applyAlignment="1" applyProtection="1">
      <alignment horizontal="center" vertical="center"/>
      <protection hidden="1"/>
    </xf>
    <xf numFmtId="0" fontId="20" fillId="0" borderId="57" xfId="0" applyFont="1" applyBorder="1" applyAlignment="1" applyProtection="1">
      <alignment horizontal="left" vertical="center" shrinkToFit="1"/>
      <protection hidden="1"/>
    </xf>
    <xf numFmtId="0" fontId="20" fillId="0" borderId="10" xfId="0" applyFont="1" applyBorder="1" applyAlignment="1" applyProtection="1">
      <alignment horizontal="left" vertical="center" shrinkToFit="1"/>
      <protection hidden="1"/>
    </xf>
    <xf numFmtId="0" fontId="20" fillId="0" borderId="29" xfId="0" applyFont="1" applyBorder="1" applyAlignment="1" applyProtection="1">
      <alignment horizontal="left" vertical="center" shrinkToFit="1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7" fillId="42" borderId="16" xfId="0" applyFont="1" applyFill="1" applyBorder="1" applyAlignment="1" applyProtection="1">
      <alignment horizontal="center" vertical="center"/>
      <protection hidden="1"/>
    </xf>
    <xf numFmtId="0" fontId="27" fillId="42" borderId="17" xfId="0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20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170" fontId="20" fillId="0" borderId="24" xfId="0" applyNumberFormat="1" applyFont="1" applyFill="1" applyBorder="1" applyAlignment="1" applyProtection="1">
      <alignment horizontal="right" vertical="center"/>
      <protection hidden="1"/>
    </xf>
    <xf numFmtId="170" fontId="20" fillId="0" borderId="12" xfId="0" applyNumberFormat="1" applyFont="1" applyFill="1" applyBorder="1" applyAlignment="1" applyProtection="1">
      <alignment horizontal="right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170" fontId="24" fillId="0" borderId="19" xfId="0" applyNumberFormat="1" applyFont="1" applyFill="1" applyBorder="1" applyAlignment="1" applyProtection="1">
      <alignment horizontal="right" vertical="center"/>
      <protection hidden="1"/>
    </xf>
    <xf numFmtId="170" fontId="24" fillId="0" borderId="20" xfId="0" applyNumberFormat="1" applyFont="1" applyFill="1" applyBorder="1" applyAlignment="1" applyProtection="1">
      <alignment horizontal="right" vertical="center"/>
      <protection hidden="1"/>
    </xf>
    <xf numFmtId="0" fontId="27" fillId="43" borderId="16" xfId="0" applyFont="1" applyFill="1" applyBorder="1" applyAlignment="1" applyProtection="1">
      <alignment horizontal="center" vertical="center"/>
      <protection hidden="1"/>
    </xf>
    <xf numFmtId="0" fontId="27" fillId="43" borderId="17" xfId="0" applyFont="1" applyFill="1" applyBorder="1" applyAlignment="1" applyProtection="1">
      <alignment horizontal="center" vertical="center"/>
      <protection hidden="1"/>
    </xf>
    <xf numFmtId="0" fontId="27" fillId="32" borderId="16" xfId="0" applyFont="1" applyFill="1" applyBorder="1" applyAlignment="1" applyProtection="1">
      <alignment horizontal="center" vertical="center"/>
      <protection hidden="1"/>
    </xf>
    <xf numFmtId="0" fontId="27" fillId="32" borderId="17" xfId="0" applyFont="1" applyFill="1" applyBorder="1" applyAlignment="1" applyProtection="1">
      <alignment horizontal="center" vertical="center"/>
      <protection hidden="1"/>
    </xf>
    <xf numFmtId="170" fontId="20" fillId="0" borderId="28" xfId="0" applyNumberFormat="1" applyFont="1" applyFill="1" applyBorder="1" applyAlignment="1" applyProtection="1">
      <alignment horizontal="right" vertical="center"/>
      <protection hidden="1"/>
    </xf>
    <xf numFmtId="170" fontId="20" fillId="0" borderId="10" xfId="0" applyNumberFormat="1" applyFont="1" applyFill="1" applyBorder="1" applyAlignment="1" applyProtection="1">
      <alignment horizontal="right" vertical="center"/>
      <protection hidden="1"/>
    </xf>
    <xf numFmtId="0" fontId="20" fillId="0" borderId="37" xfId="0" applyFont="1" applyFill="1" applyBorder="1" applyAlignment="1" applyProtection="1">
      <alignment horizontal="center" vertical="center"/>
      <protection hidden="1"/>
    </xf>
    <xf numFmtId="0" fontId="20" fillId="0" borderId="58" xfId="0" applyFont="1" applyFill="1" applyBorder="1" applyAlignment="1" applyProtection="1">
      <alignment horizontal="center" vertical="center"/>
      <protection hidden="1"/>
    </xf>
    <xf numFmtId="0" fontId="27" fillId="38" borderId="73" xfId="0" applyFont="1" applyFill="1" applyBorder="1" applyAlignment="1" applyProtection="1">
      <alignment horizontal="center" vertical="center"/>
      <protection hidden="1"/>
    </xf>
    <xf numFmtId="0" fontId="27" fillId="38" borderId="59" xfId="0" applyFont="1" applyFill="1" applyBorder="1" applyAlignment="1" applyProtection="1">
      <alignment horizontal="center" vertical="center"/>
      <protection hidden="1"/>
    </xf>
    <xf numFmtId="0" fontId="20" fillId="0" borderId="54" xfId="0" applyFont="1" applyBorder="1" applyAlignment="1" applyProtection="1">
      <alignment horizontal="left" vertical="center" shrinkToFit="1"/>
      <protection hidden="1"/>
    </xf>
    <xf numFmtId="0" fontId="20" fillId="0" borderId="12" xfId="0" applyFont="1" applyBorder="1" applyAlignment="1" applyProtection="1">
      <alignment horizontal="left" vertical="center" shrinkToFit="1"/>
      <protection hidden="1"/>
    </xf>
    <xf numFmtId="0" fontId="20" fillId="0" borderId="25" xfId="0" applyFont="1" applyBorder="1" applyAlignment="1" applyProtection="1">
      <alignment horizontal="left" vertical="center" shrinkToFit="1"/>
      <protection hidden="1"/>
    </xf>
    <xf numFmtId="0" fontId="20" fillId="0" borderId="71" xfId="0" applyFont="1" applyFill="1" applyBorder="1" applyAlignment="1" applyProtection="1">
      <alignment horizontal="center" vertical="center"/>
      <protection hidden="1"/>
    </xf>
    <xf numFmtId="0" fontId="20" fillId="0" borderId="61" xfId="0" applyFont="1" applyFill="1" applyBorder="1" applyAlignment="1" applyProtection="1">
      <alignment horizontal="center" vertical="center"/>
      <protection hidden="1"/>
    </xf>
    <xf numFmtId="0" fontId="27" fillId="42" borderId="73" xfId="0" applyFont="1" applyFill="1" applyBorder="1" applyAlignment="1" applyProtection="1">
      <alignment horizontal="center" vertical="center"/>
      <protection hidden="1"/>
    </xf>
    <xf numFmtId="0" fontId="27" fillId="42" borderId="59" xfId="0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 applyProtection="1">
      <alignment horizontal="center" vertical="center"/>
      <protection hidden="1"/>
    </xf>
    <xf numFmtId="0" fontId="24" fillId="0" borderId="52" xfId="0" applyFont="1" applyFill="1" applyBorder="1" applyAlignment="1" applyProtection="1">
      <alignment horizontal="center" vertical="center"/>
      <protection hidden="1"/>
    </xf>
    <xf numFmtId="0" fontId="24" fillId="0" borderId="44" xfId="0" applyFont="1" applyFill="1" applyBorder="1" applyAlignment="1" applyProtection="1">
      <alignment horizontal="center" vertical="center"/>
      <protection hidden="1"/>
    </xf>
    <xf numFmtId="166" fontId="24" fillId="0" borderId="42" xfId="0" applyNumberFormat="1" applyFont="1" applyFill="1" applyBorder="1" applyAlignment="1" applyProtection="1">
      <alignment horizontal="center" vertical="center"/>
      <protection hidden="1"/>
    </xf>
    <xf numFmtId="166" fontId="24" fillId="0" borderId="44" xfId="0" applyNumberFormat="1" applyFont="1" applyFill="1" applyBorder="1" applyAlignment="1" applyProtection="1">
      <alignment horizontal="center"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0" fontId="27" fillId="42" borderId="18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27" fillId="32" borderId="73" xfId="0" applyFont="1" applyFill="1" applyBorder="1" applyAlignment="1" applyProtection="1">
      <alignment horizontal="center" vertical="center"/>
      <protection hidden="1"/>
    </xf>
    <xf numFmtId="0" fontId="27" fillId="32" borderId="59" xfId="0" applyFont="1" applyFill="1" applyBorder="1" applyAlignment="1" applyProtection="1">
      <alignment horizontal="center" vertical="center"/>
      <protection hidden="1"/>
    </xf>
    <xf numFmtId="0" fontId="27" fillId="32" borderId="18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24" fillId="0" borderId="32" xfId="0" applyFont="1" applyFill="1" applyBorder="1" applyAlignment="1" applyProtection="1">
      <alignment horizontal="left" vertical="center"/>
      <protection hidden="1"/>
    </xf>
    <xf numFmtId="166" fontId="24" fillId="0" borderId="19" xfId="0" applyNumberFormat="1" applyFont="1" applyFill="1" applyBorder="1" applyAlignment="1" applyProtection="1">
      <alignment horizontal="center" vertical="center"/>
      <protection hidden="1"/>
    </xf>
    <xf numFmtId="166" fontId="24" fillId="0" borderId="20" xfId="0" applyNumberFormat="1" applyFont="1" applyFill="1" applyBorder="1" applyAlignment="1" applyProtection="1">
      <alignment horizontal="center" vertical="center"/>
      <protection hidden="1"/>
    </xf>
    <xf numFmtId="166" fontId="24" fillId="0" borderId="21" xfId="0" applyNumberFormat="1" applyFont="1" applyFill="1" applyBorder="1" applyAlignment="1" applyProtection="1">
      <alignment horizontal="center" vertical="center"/>
      <protection hidden="1"/>
    </xf>
    <xf numFmtId="166" fontId="24" fillId="0" borderId="22" xfId="0" applyNumberFormat="1" applyFont="1" applyFill="1" applyBorder="1" applyAlignment="1" applyProtection="1">
      <alignment horizontal="center" vertical="center"/>
      <protection hidden="1"/>
    </xf>
    <xf numFmtId="166" fontId="24" fillId="0" borderId="11" xfId="0" applyNumberFormat="1" applyFont="1" applyFill="1" applyBorder="1" applyAlignment="1" applyProtection="1">
      <alignment horizontal="center" vertical="center"/>
      <protection hidden="1"/>
    </xf>
    <xf numFmtId="166" fontId="24" fillId="0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left" vertical="center"/>
      <protection hidden="1"/>
    </xf>
    <xf numFmtId="0" fontId="20" fillId="0" borderId="41" xfId="0" applyFont="1" applyFill="1" applyBorder="1" applyAlignment="1" applyProtection="1">
      <alignment horizontal="center" vertical="center"/>
      <protection hidden="1"/>
    </xf>
    <xf numFmtId="0" fontId="20" fillId="0" borderId="69" xfId="0" applyFont="1" applyFill="1" applyBorder="1" applyAlignment="1" applyProtection="1">
      <alignment horizontal="center" vertical="center"/>
      <protection hidden="1"/>
    </xf>
    <xf numFmtId="0" fontId="20" fillId="44" borderId="42" xfId="0" applyFont="1" applyFill="1" applyBorder="1" applyAlignment="1" applyProtection="1">
      <alignment horizontal="center" textRotation="90"/>
      <protection hidden="1"/>
    </xf>
    <xf numFmtId="0" fontId="20" fillId="44" borderId="43" xfId="0" applyFont="1" applyFill="1" applyBorder="1" applyAlignment="1" applyProtection="1">
      <alignment horizontal="center" textRotation="90"/>
      <protection hidden="1"/>
    </xf>
    <xf numFmtId="0" fontId="20" fillId="44" borderId="44" xfId="0" applyFont="1" applyFill="1" applyBorder="1" applyAlignment="1" applyProtection="1">
      <alignment horizontal="center" textRotation="90"/>
      <protection hidden="1"/>
    </xf>
    <xf numFmtId="0" fontId="31" fillId="38" borderId="58" xfId="0" applyFont="1" applyFill="1" applyBorder="1" applyAlignment="1" applyProtection="1">
      <alignment horizontal="center" vertical="center" shrinkToFit="1"/>
      <protection hidden="1"/>
    </xf>
    <xf numFmtId="170" fontId="20" fillId="0" borderId="26" xfId="0" applyNumberFormat="1" applyFont="1" applyFill="1" applyBorder="1" applyAlignment="1" applyProtection="1">
      <alignment horizontal="right" vertical="center"/>
      <protection hidden="1"/>
    </xf>
    <xf numFmtId="170" fontId="20" fillId="0" borderId="13" xfId="0" applyNumberFormat="1" applyFont="1" applyFill="1" applyBorder="1" applyAlignment="1" applyProtection="1">
      <alignment horizontal="right" vertical="center"/>
      <protection hidden="1"/>
    </xf>
    <xf numFmtId="0" fontId="27" fillId="43" borderId="73" xfId="0" applyFont="1" applyFill="1" applyBorder="1" applyAlignment="1" applyProtection="1">
      <alignment horizontal="center" vertical="center"/>
      <protection hidden="1"/>
    </xf>
    <xf numFmtId="0" fontId="27" fillId="43" borderId="59" xfId="0" applyFont="1" applyFill="1" applyBorder="1" applyAlignment="1" applyProtection="1">
      <alignment horizontal="center" vertical="center"/>
      <protection hidden="1"/>
    </xf>
    <xf numFmtId="0" fontId="21" fillId="44" borderId="50" xfId="0" applyFont="1" applyFill="1" applyBorder="1" applyAlignment="1" applyProtection="1">
      <alignment horizontal="center" textRotation="90"/>
      <protection hidden="1"/>
    </xf>
    <xf numFmtId="0" fontId="21" fillId="44" borderId="42" xfId="0" applyFont="1" applyFill="1" applyBorder="1" applyAlignment="1" applyProtection="1">
      <alignment horizontal="center" textRotation="90"/>
      <protection hidden="1"/>
    </xf>
    <xf numFmtId="0" fontId="21" fillId="44" borderId="51" xfId="0" applyFont="1" applyFill="1" applyBorder="1" applyAlignment="1" applyProtection="1">
      <alignment horizontal="center" textRotation="90"/>
      <protection hidden="1"/>
    </xf>
    <xf numFmtId="0" fontId="21" fillId="44" borderId="43" xfId="0" applyFont="1" applyFill="1" applyBorder="1" applyAlignment="1" applyProtection="1">
      <alignment horizontal="center" textRotation="90"/>
      <protection hidden="1"/>
    </xf>
    <xf numFmtId="0" fontId="21" fillId="44" borderId="52" xfId="0" applyFont="1" applyFill="1" applyBorder="1" applyAlignment="1" applyProtection="1">
      <alignment horizontal="center" textRotation="90"/>
      <protection hidden="1"/>
    </xf>
    <xf numFmtId="0" fontId="21" fillId="44" borderId="44" xfId="0" applyFont="1" applyFill="1" applyBorder="1" applyAlignment="1" applyProtection="1">
      <alignment horizontal="center" textRotation="90"/>
      <protection hidden="1"/>
    </xf>
    <xf numFmtId="0" fontId="20" fillId="44" borderId="56" xfId="0" applyFont="1" applyFill="1" applyBorder="1" applyAlignment="1" applyProtection="1">
      <alignment horizontal="center" vertical="center" shrinkToFit="1"/>
      <protection hidden="1"/>
    </xf>
    <xf numFmtId="0" fontId="20" fillId="44" borderId="17" xfId="0" applyFont="1" applyFill="1" applyBorder="1" applyAlignment="1" applyProtection="1">
      <alignment horizontal="center" vertical="center" shrinkToFit="1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left" vertical="center" shrinkToFit="1"/>
      <protection hidden="1"/>
    </xf>
    <xf numFmtId="0" fontId="20" fillId="0" borderId="31" xfId="0" applyFont="1" applyFill="1" applyBorder="1" applyAlignment="1" applyProtection="1">
      <alignment horizontal="left" vertical="center" shrinkToFit="1"/>
      <protection hidden="1"/>
    </xf>
    <xf numFmtId="0" fontId="27" fillId="44" borderId="18" xfId="0" applyFont="1" applyFill="1" applyBorder="1" applyAlignment="1" applyProtection="1">
      <alignment horizontal="center" vertical="center"/>
      <protection hidden="1"/>
    </xf>
    <xf numFmtId="0" fontId="27" fillId="44" borderId="59" xfId="0" applyFont="1" applyFill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hidden="1"/>
    </xf>
    <xf numFmtId="0" fontId="24" fillId="0" borderId="31" xfId="0" applyFont="1" applyBorder="1" applyAlignment="1" applyProtection="1">
      <alignment horizontal="center" vertical="center"/>
      <protection hidden="1"/>
    </xf>
    <xf numFmtId="0" fontId="24" fillId="0" borderId="54" xfId="0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24" fillId="0" borderId="57" xfId="0" applyFont="1" applyBorder="1" applyAlignment="1" applyProtection="1">
      <alignment horizontal="center" vertical="center"/>
      <protection hidden="1"/>
    </xf>
    <xf numFmtId="0" fontId="24" fillId="0" borderId="32" xfId="0" applyFont="1" applyBorder="1" applyAlignment="1" applyProtection="1">
      <alignment horizontal="center" vertical="center"/>
      <protection hidden="1"/>
    </xf>
    <xf numFmtId="0" fontId="27" fillId="41" borderId="59" xfId="0" applyFont="1" applyFill="1" applyBorder="1" applyAlignment="1" applyProtection="1">
      <alignment horizontal="center" vertical="center"/>
      <protection hidden="1"/>
    </xf>
    <xf numFmtId="0" fontId="20" fillId="0" borderId="74" xfId="0" applyFont="1" applyBorder="1" applyAlignment="1" applyProtection="1">
      <alignment horizontal="center" vertical="center" shrinkToFit="1"/>
      <protection hidden="1"/>
    </xf>
    <xf numFmtId="0" fontId="20" fillId="0" borderId="58" xfId="0" applyFont="1" applyBorder="1" applyAlignment="1" applyProtection="1">
      <alignment horizontal="center" vertical="center" shrinkToFit="1"/>
      <protection hidden="1"/>
    </xf>
    <xf numFmtId="0" fontId="20" fillId="0" borderId="24" xfId="0" applyFont="1" applyBorder="1" applyAlignment="1" applyProtection="1">
      <alignment horizontal="center" vertical="center" shrinkToFit="1"/>
      <protection hidden="1"/>
    </xf>
    <xf numFmtId="0" fontId="20" fillId="0" borderId="35" xfId="0" applyFont="1" applyBorder="1" applyAlignment="1" applyProtection="1">
      <alignment horizontal="center" vertical="center" shrinkToFit="1"/>
      <protection hidden="1"/>
    </xf>
    <xf numFmtId="0" fontId="20" fillId="0" borderId="24" xfId="0" applyFont="1" applyFill="1" applyBorder="1" applyAlignment="1" applyProtection="1">
      <alignment horizontal="left" vertical="center" shrinkToFit="1"/>
      <protection hidden="1"/>
    </xf>
    <xf numFmtId="0" fontId="20" fillId="44" borderId="19" xfId="0" applyFont="1" applyFill="1" applyBorder="1" applyAlignment="1" applyProtection="1">
      <alignment horizontal="center" textRotation="90"/>
      <protection hidden="1"/>
    </xf>
    <xf numFmtId="0" fontId="20" fillId="44" borderId="20" xfId="0" applyFont="1" applyFill="1" applyBorder="1" applyAlignment="1" applyProtection="1">
      <alignment horizontal="center" textRotation="90"/>
      <protection hidden="1"/>
    </xf>
    <xf numFmtId="0" fontId="20" fillId="44" borderId="62" xfId="0" applyFont="1" applyFill="1" applyBorder="1" applyAlignment="1" applyProtection="1">
      <alignment horizontal="center" textRotation="90"/>
      <protection hidden="1"/>
    </xf>
    <xf numFmtId="0" fontId="20" fillId="44" borderId="63" xfId="0" applyFont="1" applyFill="1" applyBorder="1" applyAlignment="1" applyProtection="1">
      <alignment horizontal="center" textRotation="90"/>
      <protection hidden="1"/>
    </xf>
    <xf numFmtId="0" fontId="20" fillId="44" borderId="0" xfId="0" applyFont="1" applyFill="1" applyBorder="1" applyAlignment="1" applyProtection="1">
      <alignment horizontal="center" textRotation="90"/>
      <protection hidden="1"/>
    </xf>
    <xf numFmtId="0" fontId="20" fillId="44" borderId="64" xfId="0" applyFont="1" applyFill="1" applyBorder="1" applyAlignment="1" applyProtection="1">
      <alignment horizontal="center" textRotation="90"/>
      <protection hidden="1"/>
    </xf>
    <xf numFmtId="0" fontId="20" fillId="44" borderId="22" xfId="0" applyFont="1" applyFill="1" applyBorder="1" applyAlignment="1" applyProtection="1">
      <alignment horizontal="center" textRotation="90"/>
      <protection hidden="1"/>
    </xf>
    <xf numFmtId="0" fontId="20" fillId="44" borderId="11" xfId="0" applyFont="1" applyFill="1" applyBorder="1" applyAlignment="1" applyProtection="1">
      <alignment horizontal="center" textRotation="90"/>
      <protection hidden="1"/>
    </xf>
    <xf numFmtId="0" fontId="20" fillId="44" borderId="65" xfId="0" applyFont="1" applyFill="1" applyBorder="1" applyAlignment="1" applyProtection="1">
      <alignment horizontal="center" textRotation="90"/>
      <protection hidden="1"/>
    </xf>
    <xf numFmtId="0" fontId="27" fillId="38" borderId="18" xfId="0" applyFont="1" applyFill="1" applyBorder="1" applyAlignment="1" applyProtection="1">
      <alignment horizontal="center" vertical="center"/>
      <protection hidden="1"/>
    </xf>
    <xf numFmtId="0" fontId="20" fillId="0" borderId="28" xfId="0" applyFont="1" applyFill="1" applyBorder="1" applyAlignment="1" applyProtection="1">
      <alignment horizontal="left" vertical="center" shrinkToFit="1"/>
      <protection hidden="1"/>
    </xf>
    <xf numFmtId="0" fontId="20" fillId="0" borderId="10" xfId="0" applyFont="1" applyFill="1" applyBorder="1" applyAlignment="1" applyProtection="1">
      <alignment horizontal="left" vertical="center" shrinkToFit="1"/>
      <protection hidden="1"/>
    </xf>
    <xf numFmtId="0" fontId="20" fillId="0" borderId="26" xfId="0" applyFont="1" applyFill="1" applyBorder="1" applyAlignment="1" applyProtection="1">
      <alignment horizontal="left" vertical="center" shrinkToFit="1"/>
      <protection hidden="1"/>
    </xf>
    <xf numFmtId="0" fontId="20" fillId="0" borderId="53" xfId="0" applyFont="1" applyFill="1" applyBorder="1" applyAlignment="1" applyProtection="1">
      <alignment horizontal="center" vertical="center"/>
      <protection hidden="1"/>
    </xf>
    <xf numFmtId="0" fontId="20" fillId="0" borderId="74" xfId="0" applyFont="1" applyFill="1" applyBorder="1" applyAlignment="1" applyProtection="1">
      <alignment horizontal="center" vertical="center"/>
      <protection hidden="1"/>
    </xf>
    <xf numFmtId="0" fontId="18" fillId="44" borderId="56" xfId="0" applyFont="1" applyFill="1" applyBorder="1" applyAlignment="1" applyProtection="1">
      <alignment horizontal="center" vertical="center"/>
      <protection hidden="1"/>
    </xf>
    <xf numFmtId="0" fontId="18" fillId="44" borderId="17" xfId="0" applyFont="1" applyFill="1" applyBorder="1" applyAlignment="1" applyProtection="1">
      <alignment horizontal="center" vertical="center"/>
      <protection hidden="1"/>
    </xf>
    <xf numFmtId="0" fontId="18" fillId="44" borderId="3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0" fillId="0" borderId="55" xfId="0" applyFont="1" applyBorder="1" applyAlignment="1" applyProtection="1">
      <alignment horizontal="left" vertical="center" shrinkToFit="1"/>
      <protection hidden="1"/>
    </xf>
    <xf numFmtId="0" fontId="20" fillId="0" borderId="13" xfId="0" applyFont="1" applyBorder="1" applyAlignment="1" applyProtection="1">
      <alignment horizontal="left" vertical="center" shrinkToFit="1"/>
      <protection hidden="1"/>
    </xf>
    <xf numFmtId="0" fontId="20" fillId="0" borderId="27" xfId="0" applyFont="1" applyBorder="1" applyAlignment="1" applyProtection="1">
      <alignment horizontal="left" vertical="center" shrinkToFit="1"/>
      <protection hidden="1"/>
    </xf>
    <xf numFmtId="0" fontId="20" fillId="0" borderId="32" xfId="0" applyFont="1" applyFill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/>
      <protection hidden="1"/>
    </xf>
    <xf numFmtId="0" fontId="24" fillId="0" borderId="13" xfId="0" applyFont="1" applyBorder="1" applyAlignment="1" applyProtection="1">
      <alignment horizontal="left" vertical="center"/>
      <protection hidden="1"/>
    </xf>
    <xf numFmtId="0" fontId="24" fillId="0" borderId="27" xfId="0" applyFont="1" applyBorder="1" applyAlignment="1" applyProtection="1">
      <alignment horizontal="left" vertical="center"/>
      <protection hidden="1"/>
    </xf>
    <xf numFmtId="0" fontId="24" fillId="0" borderId="24" xfId="0" applyFont="1" applyBorder="1" applyAlignment="1" applyProtection="1">
      <alignment horizontal="left" vertical="center"/>
      <protection hidden="1"/>
    </xf>
    <xf numFmtId="0" fontId="24" fillId="0" borderId="12" xfId="0" applyFont="1" applyBorder="1" applyAlignment="1" applyProtection="1">
      <alignment horizontal="left" vertical="center"/>
      <protection hidden="1"/>
    </xf>
    <xf numFmtId="0" fontId="24" fillId="0" borderId="25" xfId="0" applyFont="1" applyBorder="1" applyAlignment="1" applyProtection="1">
      <alignment horizontal="left" vertical="center"/>
      <protection hidden="1"/>
    </xf>
    <xf numFmtId="0" fontId="24" fillId="0" borderId="28" xfId="0" applyFont="1" applyBorder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24" fillId="0" borderId="29" xfId="0" applyFont="1" applyBorder="1" applyAlignment="1" applyProtection="1">
      <alignment horizontal="left" vertical="center"/>
      <protection hidden="1"/>
    </xf>
    <xf numFmtId="0" fontId="27" fillId="43" borderId="18" xfId="0" applyFont="1" applyFill="1" applyBorder="1" applyAlignment="1" applyProtection="1">
      <alignment horizontal="center" vertical="center"/>
      <protection hidden="1"/>
    </xf>
    <xf numFmtId="0" fontId="20" fillId="0" borderId="48" xfId="0" applyFont="1" applyBorder="1" applyAlignment="1" applyProtection="1">
      <alignment horizontal="center" vertical="center" shrinkToFit="1"/>
      <protection hidden="1"/>
    </xf>
    <xf numFmtId="0" fontId="20" fillId="0" borderId="49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176" fontId="18" fillId="0" borderId="0" xfId="0" applyNumberFormat="1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171" fontId="20" fillId="0" borderId="53" xfId="0" applyNumberFormat="1" applyFont="1" applyBorder="1" applyAlignment="1" applyProtection="1">
      <alignment horizontal="center" vertical="center" shrinkToFit="1"/>
      <protection hidden="1"/>
    </xf>
    <xf numFmtId="171" fontId="20" fillId="0" borderId="74" xfId="0" applyNumberFormat="1" applyFont="1" applyBorder="1" applyAlignment="1" applyProtection="1">
      <alignment horizontal="center" vertical="center" shrinkToFit="1"/>
      <protection hidden="1"/>
    </xf>
    <xf numFmtId="0" fontId="20" fillId="0" borderId="48" xfId="0" applyFont="1" applyBorder="1" applyAlignment="1" applyProtection="1">
      <alignment horizontal="left" vertical="center" shrinkToFit="1"/>
      <protection hidden="1"/>
    </xf>
    <xf numFmtId="0" fontId="20" fillId="0" borderId="49" xfId="0" applyFont="1" applyBorder="1" applyAlignment="1" applyProtection="1">
      <alignment horizontal="left" vertical="center" shrinkToFit="1"/>
      <protection hidden="1"/>
    </xf>
    <xf numFmtId="0" fontId="20" fillId="38" borderId="49" xfId="0" applyFont="1" applyFill="1" applyBorder="1" applyAlignment="1" applyProtection="1">
      <alignment horizontal="center" vertical="center" shrinkToFit="1"/>
      <protection hidden="1"/>
    </xf>
    <xf numFmtId="0" fontId="20" fillId="38" borderId="53" xfId="0" applyFont="1" applyFill="1" applyBorder="1" applyAlignment="1" applyProtection="1">
      <alignment horizontal="center" vertical="center" shrinkToFit="1"/>
      <protection hidden="1"/>
    </xf>
    <xf numFmtId="0" fontId="20" fillId="0" borderId="53" xfId="0" applyFont="1" applyBorder="1" applyAlignment="1" applyProtection="1">
      <alignment horizontal="center" vertical="center" shrinkToFit="1"/>
      <protection hidden="1"/>
    </xf>
    <xf numFmtId="0" fontId="27" fillId="44" borderId="60" xfId="0" applyFont="1" applyFill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 shrinkToFit="1"/>
      <protection hidden="1"/>
    </xf>
    <xf numFmtId="0" fontId="20" fillId="0" borderId="28" xfId="0" applyFont="1" applyBorder="1" applyAlignment="1" applyProtection="1">
      <alignment horizontal="center" vertical="center" shrinkToFit="1"/>
      <protection hidden="1"/>
    </xf>
    <xf numFmtId="1" fontId="20" fillId="0" borderId="74" xfId="0" applyNumberFormat="1" applyFont="1" applyBorder="1" applyAlignment="1" applyProtection="1">
      <alignment horizontal="center" vertical="center" shrinkToFit="1"/>
      <protection hidden="1"/>
    </xf>
    <xf numFmtId="1" fontId="20" fillId="0" borderId="48" xfId="0" applyNumberFormat="1" applyFont="1" applyBorder="1" applyAlignment="1" applyProtection="1">
      <alignment horizontal="center" vertical="center" shrinkToFit="1"/>
      <protection hidden="1"/>
    </xf>
    <xf numFmtId="171" fontId="20" fillId="0" borderId="37" xfId="0" applyNumberFormat="1" applyFont="1" applyBorder="1" applyAlignment="1" applyProtection="1">
      <alignment horizontal="center" vertical="center" shrinkToFit="1"/>
      <protection hidden="1"/>
    </xf>
    <xf numFmtId="171" fontId="20" fillId="0" borderId="58" xfId="0" applyNumberFormat="1" applyFont="1" applyBorder="1" applyAlignment="1" applyProtection="1">
      <alignment horizontal="center" vertical="center" shrinkToFit="1"/>
      <protection hidden="1"/>
    </xf>
    <xf numFmtId="0" fontId="20" fillId="0" borderId="38" xfId="0" applyFont="1" applyBorder="1" applyAlignment="1" applyProtection="1">
      <alignment horizontal="left" vertical="center" shrinkToFit="1"/>
      <protection hidden="1"/>
    </xf>
    <xf numFmtId="0" fontId="20" fillId="0" borderId="36" xfId="0" applyFont="1" applyBorder="1" applyAlignment="1" applyProtection="1">
      <alignment horizontal="left" vertical="center" shrinkToFit="1"/>
      <protection hidden="1"/>
    </xf>
    <xf numFmtId="0" fontId="20" fillId="0" borderId="36" xfId="0" applyFont="1" applyBorder="1" applyAlignment="1" applyProtection="1">
      <alignment horizontal="center" vertical="center" shrinkToFit="1"/>
      <protection hidden="1"/>
    </xf>
    <xf numFmtId="0" fontId="20" fillId="0" borderId="37" xfId="0" applyFont="1" applyBorder="1" applyAlignment="1" applyProtection="1">
      <alignment horizontal="center" vertical="center" shrinkToFit="1"/>
      <protection hidden="1"/>
    </xf>
    <xf numFmtId="0" fontId="20" fillId="38" borderId="58" xfId="0" applyFont="1" applyFill="1" applyBorder="1" applyAlignment="1" applyProtection="1">
      <alignment horizontal="center" vertical="center" shrinkToFit="1"/>
      <protection hidden="1"/>
    </xf>
    <xf numFmtId="0" fontId="20" fillId="0" borderId="38" xfId="0" applyFont="1" applyBorder="1" applyAlignment="1" applyProtection="1">
      <alignment horizontal="center" vertical="center" shrinkToFit="1"/>
      <protection hidden="1"/>
    </xf>
    <xf numFmtId="1" fontId="20" fillId="0" borderId="58" xfId="0" applyNumberFormat="1" applyFont="1" applyBorder="1" applyAlignment="1" applyProtection="1">
      <alignment horizontal="center" vertical="center" shrinkToFit="1"/>
      <protection hidden="1"/>
    </xf>
    <xf numFmtId="1" fontId="20" fillId="0" borderId="38" xfId="0" applyNumberFormat="1" applyFont="1" applyBorder="1" applyAlignment="1" applyProtection="1">
      <alignment horizontal="center" vertical="center" shrinkToFit="1"/>
      <protection hidden="1"/>
    </xf>
    <xf numFmtId="171" fontId="20" fillId="0" borderId="41" xfId="0" applyNumberFormat="1" applyFont="1" applyBorder="1" applyAlignment="1" applyProtection="1">
      <alignment horizontal="center" vertical="center" shrinkToFit="1"/>
      <protection hidden="1"/>
    </xf>
    <xf numFmtId="171" fontId="20" fillId="0" borderId="69" xfId="0" applyNumberFormat="1" applyFont="1" applyBorder="1" applyAlignment="1" applyProtection="1">
      <alignment horizontal="center" vertical="center" shrinkToFit="1"/>
      <protection hidden="1"/>
    </xf>
    <xf numFmtId="0" fontId="20" fillId="0" borderId="39" xfId="0" applyFont="1" applyBorder="1" applyAlignment="1" applyProtection="1">
      <alignment horizontal="left" vertical="center" shrinkToFit="1"/>
      <protection hidden="1"/>
    </xf>
    <xf numFmtId="0" fontId="20" fillId="0" borderId="40" xfId="0" applyFont="1" applyBorder="1" applyAlignment="1" applyProtection="1">
      <alignment horizontal="left" vertical="center" shrinkToFit="1"/>
      <protection hidden="1"/>
    </xf>
    <xf numFmtId="0" fontId="20" fillId="0" borderId="40" xfId="0" applyFont="1" applyBorder="1" applyAlignment="1" applyProtection="1">
      <alignment horizontal="center" vertical="center" shrinkToFit="1"/>
      <protection hidden="1"/>
    </xf>
    <xf numFmtId="0" fontId="20" fillId="0" borderId="41" xfId="0" applyFont="1" applyBorder="1" applyAlignment="1" applyProtection="1">
      <alignment horizontal="center" vertical="center" shrinkToFit="1"/>
      <protection hidden="1"/>
    </xf>
    <xf numFmtId="0" fontId="20" fillId="0" borderId="69" xfId="0" applyFont="1" applyBorder="1" applyAlignment="1" applyProtection="1">
      <alignment horizontal="center" vertical="center" shrinkToFit="1"/>
      <protection hidden="1"/>
    </xf>
    <xf numFmtId="1" fontId="20" fillId="0" borderId="69" xfId="0" applyNumberFormat="1" applyFont="1" applyBorder="1" applyAlignment="1" applyProtection="1">
      <alignment horizontal="center" vertical="center" shrinkToFit="1"/>
      <protection hidden="1"/>
    </xf>
    <xf numFmtId="1" fontId="20" fillId="0" borderId="39" xfId="0" applyNumberFormat="1" applyFont="1" applyBorder="1" applyAlignment="1" applyProtection="1">
      <alignment horizontal="center" vertical="center" shrinkToFit="1"/>
      <protection hidden="1"/>
    </xf>
    <xf numFmtId="0" fontId="20" fillId="0" borderId="26" xfId="0" applyFont="1" applyBorder="1" applyAlignment="1" applyProtection="1">
      <alignment horizontal="center" vertical="center" shrinkToFit="1"/>
      <protection hidden="1"/>
    </xf>
    <xf numFmtId="0" fontId="20" fillId="41" borderId="42" xfId="0" applyFont="1" applyFill="1" applyBorder="1" applyAlignment="1" applyProtection="1">
      <alignment horizontal="center" textRotation="90"/>
      <protection hidden="1"/>
    </xf>
    <xf numFmtId="0" fontId="20" fillId="41" borderId="43" xfId="0" applyFont="1" applyFill="1" applyBorder="1" applyAlignment="1" applyProtection="1">
      <alignment horizontal="center" textRotation="90"/>
      <protection hidden="1"/>
    </xf>
    <xf numFmtId="0" fontId="20" fillId="41" borderId="44" xfId="0" applyFont="1" applyFill="1" applyBorder="1" applyAlignment="1" applyProtection="1">
      <alignment horizontal="center" textRotation="90"/>
      <protection hidden="1"/>
    </xf>
    <xf numFmtId="0" fontId="20" fillId="41" borderId="45" xfId="0" applyFont="1" applyFill="1" applyBorder="1" applyAlignment="1" applyProtection="1">
      <alignment horizontal="center" textRotation="90"/>
      <protection hidden="1"/>
    </xf>
    <xf numFmtId="0" fontId="20" fillId="41" borderId="46" xfId="0" applyFont="1" applyFill="1" applyBorder="1" applyAlignment="1" applyProtection="1">
      <alignment horizontal="center" textRotation="90"/>
      <protection hidden="1"/>
    </xf>
    <xf numFmtId="0" fontId="20" fillId="41" borderId="47" xfId="0" applyFont="1" applyFill="1" applyBorder="1" applyAlignment="1" applyProtection="1">
      <alignment horizontal="center" textRotation="90"/>
      <protection hidden="1"/>
    </xf>
    <xf numFmtId="0" fontId="20" fillId="38" borderId="39" xfId="0" applyFont="1" applyFill="1" applyBorder="1" applyAlignment="1" applyProtection="1">
      <alignment horizontal="center" vertical="center" shrinkToFit="1"/>
      <protection hidden="1"/>
    </xf>
    <xf numFmtId="0" fontId="20" fillId="38" borderId="40" xfId="0" applyFont="1" applyFill="1" applyBorder="1" applyAlignment="1" applyProtection="1">
      <alignment horizontal="center" vertical="center" shrinkToFit="1"/>
      <protection hidden="1"/>
    </xf>
    <xf numFmtId="0" fontId="20" fillId="41" borderId="56" xfId="0" applyFont="1" applyFill="1" applyBorder="1" applyAlignment="1" applyProtection="1">
      <alignment horizontal="center" vertical="center" shrinkToFit="1"/>
      <protection hidden="1"/>
    </xf>
    <xf numFmtId="0" fontId="20" fillId="41" borderId="17" xfId="0" applyFont="1" applyFill="1" applyBorder="1" applyAlignment="1" applyProtection="1">
      <alignment horizontal="center" vertical="center" shrinkToFit="1"/>
      <protection hidden="1"/>
    </xf>
    <xf numFmtId="0" fontId="27" fillId="41" borderId="18" xfId="0" applyFont="1" applyFill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 shrinkToFit="1"/>
      <protection hidden="1"/>
    </xf>
    <xf numFmtId="0" fontId="21" fillId="41" borderId="50" xfId="0" applyFont="1" applyFill="1" applyBorder="1" applyAlignment="1" applyProtection="1">
      <alignment horizontal="center" textRotation="90"/>
      <protection hidden="1"/>
    </xf>
    <xf numFmtId="0" fontId="21" fillId="41" borderId="42" xfId="0" applyFont="1" applyFill="1" applyBorder="1" applyAlignment="1" applyProtection="1">
      <alignment horizontal="center" textRotation="90"/>
      <protection hidden="1"/>
    </xf>
    <xf numFmtId="0" fontId="21" fillId="41" borderId="51" xfId="0" applyFont="1" applyFill="1" applyBorder="1" applyAlignment="1" applyProtection="1">
      <alignment horizontal="center" textRotation="90"/>
      <protection hidden="1"/>
    </xf>
    <xf numFmtId="0" fontId="21" fillId="41" borderId="43" xfId="0" applyFont="1" applyFill="1" applyBorder="1" applyAlignment="1" applyProtection="1">
      <alignment horizontal="center" textRotation="90"/>
      <protection hidden="1"/>
    </xf>
    <xf numFmtId="0" fontId="21" fillId="41" borderId="52" xfId="0" applyFont="1" applyFill="1" applyBorder="1" applyAlignment="1" applyProtection="1">
      <alignment horizontal="center" textRotation="90"/>
      <protection hidden="1"/>
    </xf>
    <xf numFmtId="0" fontId="21" fillId="41" borderId="44" xfId="0" applyFont="1" applyFill="1" applyBorder="1" applyAlignment="1" applyProtection="1">
      <alignment horizontal="center" textRotation="90"/>
      <protection hidden="1"/>
    </xf>
    <xf numFmtId="0" fontId="27" fillId="41" borderId="60" xfId="0" applyFont="1" applyFill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29" xfId="0" applyFont="1" applyBorder="1" applyAlignment="1" applyProtection="1">
      <alignment horizontal="center" vertical="center"/>
      <protection hidden="1"/>
    </xf>
    <xf numFmtId="0" fontId="27" fillId="42" borderId="30" xfId="0" applyFont="1" applyFill="1" applyBorder="1" applyAlignment="1" applyProtection="1">
      <alignment horizontal="center" vertical="center"/>
      <protection hidden="1"/>
    </xf>
    <xf numFmtId="0" fontId="27" fillId="32" borderId="30" xfId="0" applyFont="1" applyFill="1" applyBorder="1" applyAlignment="1" applyProtection="1">
      <alignment horizontal="center" vertical="center"/>
      <protection hidden="1"/>
    </xf>
    <xf numFmtId="0" fontId="27" fillId="43" borderId="3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55"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62"/>
  <sheetViews>
    <sheetView showGridLines="0" tabSelected="1" zoomScalePageLayoutView="0" workbookViewId="0" topLeftCell="A1">
      <selection activeCell="B2" sqref="B2:AZ2"/>
    </sheetView>
  </sheetViews>
  <sheetFormatPr defaultColWidth="0" defaultRowHeight="0" customHeight="1" zeroHeight="1"/>
  <cols>
    <col min="1" max="1" width="2.140625" style="1" customWidth="1"/>
    <col min="2" max="61" width="2.140625" style="130" customWidth="1"/>
    <col min="62" max="66" width="2.140625" style="141" customWidth="1"/>
    <col min="67" max="67" width="2.140625" style="160" customWidth="1"/>
    <col min="68" max="69" width="2.140625" style="142" customWidth="1"/>
    <col min="70" max="70" width="2.140625" style="138" customWidth="1"/>
    <col min="71" max="76" width="2.140625" style="139" customWidth="1"/>
    <col min="77" max="16384" width="2.140625" style="8" hidden="1" customWidth="1"/>
  </cols>
  <sheetData>
    <row r="1" spans="2:76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"/>
      <c r="BK1" s="2"/>
      <c r="BL1" s="2"/>
      <c r="BM1" s="2"/>
      <c r="BN1" s="2"/>
      <c r="BO1" s="3"/>
      <c r="BP1" s="4"/>
      <c r="BQ1" s="4"/>
      <c r="BR1" s="5"/>
      <c r="BS1" s="6"/>
      <c r="BT1" s="6"/>
      <c r="BU1" s="6"/>
      <c r="BV1" s="6"/>
      <c r="BW1" s="6"/>
      <c r="BX1" s="6"/>
    </row>
    <row r="2" spans="1:76" ht="35.25">
      <c r="A2" s="8"/>
      <c r="B2" s="441" t="s">
        <v>70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3"/>
      <c r="BP2" s="10"/>
      <c r="BQ2" s="10"/>
      <c r="BR2" s="5"/>
      <c r="BS2" s="6"/>
      <c r="BT2" s="6"/>
      <c r="BU2" s="6"/>
      <c r="BV2" s="6"/>
      <c r="BW2" s="6"/>
      <c r="BX2" s="6"/>
    </row>
    <row r="3" spans="2:76" s="11" customFormat="1" ht="29.25">
      <c r="B3" s="324" t="s">
        <v>69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C3" s="259" t="s">
        <v>0</v>
      </c>
      <c r="BD3" s="259"/>
      <c r="BE3" s="259"/>
      <c r="BF3" s="259"/>
      <c r="BG3" s="259"/>
      <c r="BH3" s="259"/>
      <c r="BI3" s="259"/>
      <c r="BJ3" s="259"/>
      <c r="BK3" s="259"/>
      <c r="BO3" s="12"/>
      <c r="BP3" s="13"/>
      <c r="BQ3" s="13"/>
      <c r="BR3" s="14"/>
      <c r="BS3" s="15"/>
      <c r="BT3" s="15"/>
      <c r="BU3" s="15"/>
      <c r="BV3" s="15"/>
      <c r="BW3" s="15"/>
      <c r="BX3" s="15"/>
    </row>
    <row r="4" spans="2:76" s="18" customFormat="1" ht="15">
      <c r="B4" s="323" t="s">
        <v>68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O4" s="19"/>
      <c r="BP4" s="13"/>
      <c r="BQ4" s="13"/>
      <c r="BR4" s="20"/>
      <c r="BS4" s="21"/>
      <c r="BT4" s="21"/>
      <c r="BU4" s="21"/>
      <c r="BV4" s="21"/>
      <c r="BW4" s="21"/>
      <c r="BX4" s="21"/>
    </row>
    <row r="5" spans="49:76" s="18" customFormat="1" ht="6" customHeight="1"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3"/>
      <c r="BK5" s="23"/>
      <c r="BL5" s="23"/>
      <c r="BM5" s="23"/>
      <c r="BN5" s="23"/>
      <c r="BO5" s="19"/>
      <c r="BP5" s="25"/>
      <c r="BQ5" s="25"/>
      <c r="BR5" s="20"/>
      <c r="BS5" s="21"/>
      <c r="BT5" s="21"/>
      <c r="BU5" s="21"/>
      <c r="BV5" s="21"/>
      <c r="BW5" s="21"/>
      <c r="BX5" s="21"/>
    </row>
    <row r="6" spans="2:76" s="18" customFormat="1" ht="15.75">
      <c r="B6" s="333">
        <v>42888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26"/>
      <c r="BB6" s="26"/>
      <c r="BC6" s="26"/>
      <c r="BD6" s="26"/>
      <c r="BE6" s="26"/>
      <c r="BF6" s="26"/>
      <c r="BG6" s="26"/>
      <c r="BH6" s="24"/>
      <c r="BI6" s="24"/>
      <c r="BJ6" s="23"/>
      <c r="BK6" s="23"/>
      <c r="BL6" s="23"/>
      <c r="BM6" s="23"/>
      <c r="BN6" s="23"/>
      <c r="BO6" s="19"/>
      <c r="BP6" s="13"/>
      <c r="BQ6" s="13"/>
      <c r="BR6" s="20"/>
      <c r="BS6" s="21"/>
      <c r="BT6" s="21"/>
      <c r="BU6" s="21"/>
      <c r="BV6" s="21"/>
      <c r="BW6" s="21"/>
      <c r="BX6" s="21"/>
    </row>
    <row r="7" spans="2:76" s="18" customFormat="1" ht="6" customHeight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1"/>
      <c r="AX7" s="121"/>
      <c r="AY7" s="121"/>
      <c r="AZ7" s="121"/>
      <c r="BA7" s="24"/>
      <c r="BB7" s="24"/>
      <c r="BC7" s="24"/>
      <c r="BD7" s="24"/>
      <c r="BE7" s="24"/>
      <c r="BF7" s="24"/>
      <c r="BG7" s="24"/>
      <c r="BH7" s="24"/>
      <c r="BI7" s="24"/>
      <c r="BJ7" s="23"/>
      <c r="BK7" s="23"/>
      <c r="BL7" s="23"/>
      <c r="BM7" s="23"/>
      <c r="BN7" s="23"/>
      <c r="BO7" s="19"/>
      <c r="BP7" s="27"/>
      <c r="BQ7" s="27"/>
      <c r="BR7" s="20"/>
      <c r="BS7" s="21"/>
      <c r="BT7" s="21"/>
      <c r="BU7" s="21"/>
      <c r="BV7" s="21"/>
      <c r="BW7" s="21"/>
      <c r="BX7" s="21"/>
    </row>
    <row r="8" spans="2:76" s="18" customFormat="1" ht="15.75">
      <c r="B8" s="322" t="s">
        <v>80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19"/>
      <c r="BP8" s="13"/>
      <c r="BQ8" s="13"/>
      <c r="BR8" s="20"/>
      <c r="BS8" s="21"/>
      <c r="BT8" s="21"/>
      <c r="BU8" s="21"/>
      <c r="BV8" s="21"/>
      <c r="BW8" s="21"/>
      <c r="BX8" s="21"/>
    </row>
    <row r="9" spans="62:76" s="18" customFormat="1" ht="6" customHeight="1">
      <c r="BJ9" s="23"/>
      <c r="BK9" s="23"/>
      <c r="BL9" s="23"/>
      <c r="BM9" s="23"/>
      <c r="BN9" s="23"/>
      <c r="BO9" s="19"/>
      <c r="BP9" s="13"/>
      <c r="BQ9" s="13"/>
      <c r="BR9" s="20"/>
      <c r="BS9" s="21"/>
      <c r="BT9" s="21"/>
      <c r="BU9" s="21"/>
      <c r="BV9" s="21"/>
      <c r="BW9" s="21"/>
      <c r="BX9" s="21"/>
    </row>
    <row r="10" spans="2:76" s="18" customFormat="1" ht="18" customHeight="1">
      <c r="B10" s="122" t="s">
        <v>63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J10" s="23"/>
      <c r="BK10" s="23"/>
      <c r="BL10" s="23"/>
      <c r="BM10" s="23"/>
      <c r="BN10" s="23"/>
      <c r="BO10" s="19"/>
      <c r="BP10" s="13"/>
      <c r="BQ10" s="13"/>
      <c r="BR10" s="20"/>
      <c r="BS10" s="21"/>
      <c r="BT10" s="21"/>
      <c r="BU10" s="21"/>
      <c r="BV10" s="21"/>
      <c r="BW10" s="21"/>
      <c r="BX10" s="21"/>
    </row>
    <row r="11" spans="2:76" s="29" customFormat="1" ht="18" customHeight="1">
      <c r="B11" s="335" t="s">
        <v>61</v>
      </c>
      <c r="C11" s="335"/>
      <c r="D11" s="335"/>
      <c r="E11" s="335"/>
      <c r="F11" s="335"/>
      <c r="G11" s="335"/>
      <c r="H11" s="335"/>
      <c r="I11" s="335"/>
      <c r="J11" s="335"/>
      <c r="K11" s="331">
        <v>0.4166666666666667</v>
      </c>
      <c r="L11" s="331"/>
      <c r="M11" s="331"/>
      <c r="N11" s="331"/>
      <c r="O11" s="331"/>
      <c r="P11" s="331"/>
      <c r="Q11" s="331"/>
      <c r="R11" s="124" t="s">
        <v>1</v>
      </c>
      <c r="S11" s="124"/>
      <c r="T11" s="124"/>
      <c r="U11" s="124"/>
      <c r="V11" s="124"/>
      <c r="W11" s="124"/>
      <c r="X11" s="124"/>
      <c r="Y11" s="124"/>
      <c r="Z11" s="123" t="s">
        <v>2</v>
      </c>
      <c r="AA11" s="332">
        <v>1</v>
      </c>
      <c r="AB11" s="332"/>
      <c r="AC11" s="125" t="s">
        <v>3</v>
      </c>
      <c r="AD11" s="339">
        <v>10</v>
      </c>
      <c r="AE11" s="339"/>
      <c r="AF11" s="339"/>
      <c r="AG11" s="339"/>
      <c r="AH11" s="339"/>
      <c r="AI11" s="230">
        <f>IF(AA11=2,"Halbzeit:","")</f>
      </c>
      <c r="AJ11" s="230"/>
      <c r="AK11" s="230"/>
      <c r="AL11" s="230"/>
      <c r="AM11" s="230"/>
      <c r="AN11" s="230"/>
      <c r="AO11" s="339"/>
      <c r="AP11" s="339"/>
      <c r="AQ11" s="339"/>
      <c r="AR11" s="339"/>
      <c r="AS11" s="339"/>
      <c r="AT11" s="335" t="s">
        <v>4</v>
      </c>
      <c r="AU11" s="335"/>
      <c r="AV11" s="335"/>
      <c r="AW11" s="335"/>
      <c r="AX11" s="335"/>
      <c r="AY11" s="335"/>
      <c r="AZ11" s="335"/>
      <c r="BA11" s="335"/>
      <c r="BB11" s="335"/>
      <c r="BC11" s="334">
        <v>3</v>
      </c>
      <c r="BD11" s="334"/>
      <c r="BE11" s="334"/>
      <c r="BF11" s="334"/>
      <c r="BG11" s="334"/>
      <c r="BH11" s="32"/>
      <c r="BI11" s="32"/>
      <c r="BJ11" s="32"/>
      <c r="BK11" s="33"/>
      <c r="BL11" s="33"/>
      <c r="BM11" s="33"/>
      <c r="BN11" s="34"/>
      <c r="BO11" s="34"/>
      <c r="BP11" s="25"/>
      <c r="BQ11" s="25"/>
      <c r="BR11" s="110"/>
      <c r="BS11" s="110"/>
      <c r="BT11" s="110"/>
      <c r="BU11" s="110"/>
      <c r="BV11" s="110"/>
      <c r="BW11" s="111"/>
      <c r="BX11" s="111"/>
    </row>
    <row r="12" spans="2:76" s="29" customFormat="1" ht="18" customHeight="1">
      <c r="B12" s="123"/>
      <c r="C12" s="123"/>
      <c r="D12" s="123"/>
      <c r="E12" s="123"/>
      <c r="F12" s="123"/>
      <c r="G12" s="123"/>
      <c r="H12" s="123"/>
      <c r="I12" s="123"/>
      <c r="J12" s="123"/>
      <c r="K12" s="127"/>
      <c r="L12" s="127"/>
      <c r="M12" s="127"/>
      <c r="N12" s="127"/>
      <c r="O12" s="127"/>
      <c r="P12" s="127"/>
      <c r="Q12" s="127"/>
      <c r="R12" s="124"/>
      <c r="S12" s="124"/>
      <c r="T12" s="124"/>
      <c r="U12" s="124"/>
      <c r="V12" s="124"/>
      <c r="W12" s="124"/>
      <c r="X12" s="124"/>
      <c r="Y12" s="124"/>
      <c r="Z12" s="123"/>
      <c r="AA12" s="125"/>
      <c r="AB12" s="125"/>
      <c r="AC12" s="125"/>
      <c r="AD12" s="128"/>
      <c r="AE12" s="128"/>
      <c r="AF12" s="128"/>
      <c r="AG12" s="128"/>
      <c r="AH12" s="128"/>
      <c r="AI12" s="126"/>
      <c r="AJ12" s="126"/>
      <c r="AK12" s="126"/>
      <c r="AL12" s="126"/>
      <c r="AM12" s="126"/>
      <c r="AN12" s="126"/>
      <c r="AO12" s="128"/>
      <c r="AP12" s="128"/>
      <c r="AQ12" s="128"/>
      <c r="AR12" s="128"/>
      <c r="AS12" s="128"/>
      <c r="AT12" s="123"/>
      <c r="AU12" s="123"/>
      <c r="AV12" s="123"/>
      <c r="AW12" s="123"/>
      <c r="AX12" s="123"/>
      <c r="AY12" s="123"/>
      <c r="AZ12" s="123"/>
      <c r="BA12" s="123"/>
      <c r="BB12" s="123"/>
      <c r="BC12" s="129"/>
      <c r="BD12" s="129"/>
      <c r="BE12" s="129"/>
      <c r="BF12" s="129"/>
      <c r="BG12" s="129"/>
      <c r="BH12" s="32"/>
      <c r="BI12" s="32"/>
      <c r="BJ12" s="32"/>
      <c r="BK12" s="33"/>
      <c r="BL12" s="33"/>
      <c r="BM12" s="33"/>
      <c r="BN12" s="34"/>
      <c r="BO12" s="34"/>
      <c r="BP12" s="25"/>
      <c r="BQ12" s="25"/>
      <c r="BR12" s="110"/>
      <c r="BS12" s="110"/>
      <c r="BT12" s="110"/>
      <c r="BU12" s="110"/>
      <c r="BV12" s="110"/>
      <c r="BW12" s="111"/>
      <c r="BX12" s="111"/>
    </row>
    <row r="13" spans="2:76" s="29" customFormat="1" ht="18" customHeight="1">
      <c r="B13" s="122" t="s">
        <v>36</v>
      </c>
      <c r="C13" s="123"/>
      <c r="D13" s="123"/>
      <c r="E13" s="123"/>
      <c r="F13" s="123"/>
      <c r="G13" s="123"/>
      <c r="H13" s="123"/>
      <c r="I13" s="123"/>
      <c r="J13" s="123"/>
      <c r="K13" s="127"/>
      <c r="L13" s="127"/>
      <c r="M13" s="127"/>
      <c r="N13" s="127"/>
      <c r="O13" s="127"/>
      <c r="P13" s="127"/>
      <c r="Q13" s="127"/>
      <c r="R13" s="124"/>
      <c r="S13" s="124"/>
      <c r="T13" s="124"/>
      <c r="U13" s="124"/>
      <c r="V13" s="124"/>
      <c r="W13" s="124"/>
      <c r="X13" s="124"/>
      <c r="Y13" s="124"/>
      <c r="Z13" s="123"/>
      <c r="AA13" s="125"/>
      <c r="AB13" s="125"/>
      <c r="AC13" s="125"/>
      <c r="AD13" s="128"/>
      <c r="AE13" s="128"/>
      <c r="AF13" s="128"/>
      <c r="AG13" s="128"/>
      <c r="AH13" s="128"/>
      <c r="AI13" s="126"/>
      <c r="AJ13" s="126"/>
      <c r="AK13" s="126"/>
      <c r="AL13" s="126"/>
      <c r="AM13" s="126"/>
      <c r="AN13" s="126"/>
      <c r="AO13" s="128"/>
      <c r="AP13" s="128"/>
      <c r="AQ13" s="128"/>
      <c r="AR13" s="128"/>
      <c r="AS13" s="128"/>
      <c r="AT13" s="123"/>
      <c r="AU13" s="123"/>
      <c r="AV13" s="123"/>
      <c r="AW13" s="123"/>
      <c r="AX13" s="123"/>
      <c r="AY13" s="123"/>
      <c r="AZ13" s="123"/>
      <c r="BA13" s="123"/>
      <c r="BB13" s="123"/>
      <c r="BC13" s="129"/>
      <c r="BD13" s="129"/>
      <c r="BE13" s="129"/>
      <c r="BF13" s="129"/>
      <c r="BG13" s="129"/>
      <c r="BH13" s="32"/>
      <c r="BI13" s="32"/>
      <c r="BJ13" s="32"/>
      <c r="BK13" s="33"/>
      <c r="BL13" s="33"/>
      <c r="BM13" s="33"/>
      <c r="BN13" s="34"/>
      <c r="BO13" s="34"/>
      <c r="BP13" s="25"/>
      <c r="BQ13" s="25"/>
      <c r="BR13" s="110"/>
      <c r="BS13" s="110"/>
      <c r="BT13" s="110"/>
      <c r="BU13" s="110"/>
      <c r="BV13" s="110"/>
      <c r="BW13" s="111"/>
      <c r="BX13" s="111"/>
    </row>
    <row r="14" spans="2:76" s="29" customFormat="1" ht="18" customHeight="1">
      <c r="B14" s="335" t="s">
        <v>61</v>
      </c>
      <c r="C14" s="335"/>
      <c r="D14" s="335"/>
      <c r="E14" s="335"/>
      <c r="F14" s="335"/>
      <c r="G14" s="335"/>
      <c r="H14" s="335"/>
      <c r="I14" s="335"/>
      <c r="J14" s="335"/>
      <c r="K14" s="331">
        <f>J58+TEXT(2*$AA$11*($AD$11/1440)+($AO$11/1440)+($BC$11/1440),"hh:mm")</f>
        <v>0.5590277777777779</v>
      </c>
      <c r="L14" s="331"/>
      <c r="M14" s="331"/>
      <c r="N14" s="331"/>
      <c r="O14" s="331"/>
      <c r="P14" s="331"/>
      <c r="Q14" s="331"/>
      <c r="R14" s="124" t="s">
        <v>1</v>
      </c>
      <c r="S14" s="124"/>
      <c r="T14" s="124"/>
      <c r="U14" s="124"/>
      <c r="V14" s="124"/>
      <c r="W14" s="124"/>
      <c r="X14" s="124"/>
      <c r="Y14" s="124"/>
      <c r="Z14" s="123" t="s">
        <v>2</v>
      </c>
      <c r="AA14" s="332">
        <f>AA11</f>
        <v>1</v>
      </c>
      <c r="AB14" s="332"/>
      <c r="AC14" s="125" t="s">
        <v>3</v>
      </c>
      <c r="AD14" s="339">
        <f>AD11</f>
        <v>10</v>
      </c>
      <c r="AE14" s="339"/>
      <c r="AF14" s="339"/>
      <c r="AG14" s="339"/>
      <c r="AH14" s="339"/>
      <c r="AI14" s="230">
        <f>IF(AA14=2,"Halbzeit:","")</f>
      </c>
      <c r="AJ14" s="230"/>
      <c r="AK14" s="230"/>
      <c r="AL14" s="230"/>
      <c r="AM14" s="230"/>
      <c r="AN14" s="230"/>
      <c r="AO14" s="442">
        <f>AO11</f>
        <v>0</v>
      </c>
      <c r="AP14" s="442"/>
      <c r="AQ14" s="442"/>
      <c r="AR14" s="442"/>
      <c r="AS14" s="442"/>
      <c r="AT14" s="335" t="s">
        <v>4</v>
      </c>
      <c r="AU14" s="335"/>
      <c r="AV14" s="335"/>
      <c r="AW14" s="335"/>
      <c r="AX14" s="335"/>
      <c r="AY14" s="335"/>
      <c r="AZ14" s="335"/>
      <c r="BA14" s="335"/>
      <c r="BB14" s="335"/>
      <c r="BC14" s="334">
        <f>BC11</f>
        <v>3</v>
      </c>
      <c r="BD14" s="334"/>
      <c r="BE14" s="334"/>
      <c r="BF14" s="334"/>
      <c r="BG14" s="334"/>
      <c r="BH14" s="32"/>
      <c r="BI14" s="32"/>
      <c r="BJ14" s="32"/>
      <c r="BK14" s="33"/>
      <c r="BL14" s="33"/>
      <c r="BM14" s="33"/>
      <c r="BN14" s="34"/>
      <c r="BO14" s="34"/>
      <c r="BP14" s="25"/>
      <c r="BQ14" s="25"/>
      <c r="BR14" s="110"/>
      <c r="BS14" s="110"/>
      <c r="BT14" s="110"/>
      <c r="BU14" s="110"/>
      <c r="BV14" s="110"/>
      <c r="BW14" s="111"/>
      <c r="BX14" s="111"/>
    </row>
    <row r="15" spans="60:76" ht="18" customHeight="1">
      <c r="BH15" s="1"/>
      <c r="BI15" s="1"/>
      <c r="BJ15" s="2"/>
      <c r="BK15" s="2"/>
      <c r="BL15" s="2"/>
      <c r="BM15" s="2"/>
      <c r="BN15" s="2"/>
      <c r="BO15" s="3"/>
      <c r="BP15" s="4"/>
      <c r="BQ15" s="4"/>
      <c r="BR15" s="5"/>
      <c r="BS15" s="6"/>
      <c r="BT15" s="6"/>
      <c r="BU15" s="6"/>
      <c r="BV15" s="6"/>
      <c r="BW15" s="6"/>
      <c r="BX15" s="6"/>
    </row>
    <row r="16" spans="1:76" ht="18" customHeight="1">
      <c r="A16" s="8"/>
      <c r="I16" s="131" t="s">
        <v>5</v>
      </c>
      <c r="BH16" s="1"/>
      <c r="BI16" s="1"/>
      <c r="BJ16" s="1"/>
      <c r="BK16" s="1"/>
      <c r="BL16" s="1"/>
      <c r="BM16" s="2"/>
      <c r="BN16" s="2"/>
      <c r="BO16" s="2"/>
      <c r="BP16" s="2"/>
      <c r="BQ16" s="2"/>
      <c r="BR16" s="3"/>
      <c r="BS16" s="27"/>
      <c r="BT16" s="27"/>
      <c r="BU16" s="27"/>
      <c r="BV16" s="27"/>
      <c r="BW16" s="5"/>
      <c r="BX16" s="6"/>
    </row>
    <row r="17" spans="1:76" ht="18" customHeight="1" thickBot="1">
      <c r="A17" s="8"/>
      <c r="B17" s="8"/>
      <c r="C17" s="8"/>
      <c r="D17" s="8"/>
      <c r="E17" s="8"/>
      <c r="F17" s="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2"/>
      <c r="BN17" s="2"/>
      <c r="BO17" s="2"/>
      <c r="BP17" s="2"/>
      <c r="BQ17" s="2"/>
      <c r="BR17" s="3"/>
      <c r="BS17" s="4"/>
      <c r="BT17" s="4"/>
      <c r="BU17" s="4"/>
      <c r="BV17" s="4"/>
      <c r="BW17" s="5"/>
      <c r="BX17" s="6"/>
    </row>
    <row r="18" spans="1:76" ht="18" customHeight="1" thickBot="1">
      <c r="A18" s="8"/>
      <c r="B18" s="8"/>
      <c r="C18" s="8"/>
      <c r="D18" s="8"/>
      <c r="E18" s="8"/>
      <c r="F18" s="8"/>
      <c r="G18" s="8"/>
      <c r="H18" s="1"/>
      <c r="I18" s="328" t="s">
        <v>6</v>
      </c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30"/>
      <c r="AK18" s="325" t="s">
        <v>7</v>
      </c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7"/>
      <c r="BF18" s="2"/>
      <c r="BG18" s="2"/>
      <c r="BH18" s="2"/>
      <c r="BI18" s="2"/>
      <c r="BJ18" s="2"/>
      <c r="BK18" s="3"/>
      <c r="BL18" s="3"/>
      <c r="BM18" s="3"/>
      <c r="BN18" s="5"/>
      <c r="BO18" s="5"/>
      <c r="BP18" s="5"/>
      <c r="BQ18" s="6"/>
      <c r="BR18" s="6"/>
      <c r="BS18" s="6"/>
      <c r="BT18" s="6"/>
      <c r="BU18" s="6"/>
      <c r="BV18" s="6"/>
      <c r="BW18" s="6"/>
      <c r="BX18" s="5"/>
    </row>
    <row r="19" spans="1:76" ht="18" customHeight="1">
      <c r="A19" s="8"/>
      <c r="B19" s="8"/>
      <c r="C19" s="8"/>
      <c r="D19" s="8"/>
      <c r="E19" s="8"/>
      <c r="F19" s="8"/>
      <c r="G19" s="8"/>
      <c r="H19" s="37">
        <v>1</v>
      </c>
      <c r="I19" s="336" t="s">
        <v>8</v>
      </c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8"/>
      <c r="AJ19" s="136">
        <v>1</v>
      </c>
      <c r="AK19" s="336" t="s">
        <v>9</v>
      </c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8"/>
      <c r="BF19" s="2"/>
      <c r="BG19" s="2"/>
      <c r="BH19" s="2"/>
      <c r="BI19" s="2"/>
      <c r="BJ19" s="2"/>
      <c r="BK19" s="3"/>
      <c r="BL19" s="3"/>
      <c r="BM19" s="3"/>
      <c r="BN19" s="5"/>
      <c r="BO19" s="5"/>
      <c r="BP19" s="5"/>
      <c r="BQ19" s="6"/>
      <c r="BR19" s="6"/>
      <c r="BS19" s="6"/>
      <c r="BT19" s="6"/>
      <c r="BU19" s="6"/>
      <c r="BV19" s="6"/>
      <c r="BW19" s="6"/>
      <c r="BX19" s="8"/>
    </row>
    <row r="20" spans="1:76" ht="18" customHeight="1">
      <c r="A20" s="8"/>
      <c r="B20" s="8"/>
      <c r="C20" s="8"/>
      <c r="D20" s="8"/>
      <c r="E20" s="8"/>
      <c r="F20" s="8"/>
      <c r="G20" s="8"/>
      <c r="H20" s="37">
        <v>2</v>
      </c>
      <c r="I20" s="316" t="s">
        <v>10</v>
      </c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8"/>
      <c r="AJ20" s="136">
        <v>2</v>
      </c>
      <c r="AK20" s="316" t="s">
        <v>11</v>
      </c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8"/>
      <c r="BF20" s="2"/>
      <c r="BG20" s="2"/>
      <c r="BH20" s="2"/>
      <c r="BI20" s="2"/>
      <c r="BJ20" s="2"/>
      <c r="BK20" s="3"/>
      <c r="BL20" s="3"/>
      <c r="BM20" s="3"/>
      <c r="BN20" s="5"/>
      <c r="BO20" s="5"/>
      <c r="BP20" s="5"/>
      <c r="BQ20" s="6"/>
      <c r="BR20" s="6"/>
      <c r="BS20" s="6"/>
      <c r="BT20" s="6"/>
      <c r="BU20" s="6"/>
      <c r="BV20" s="6"/>
      <c r="BW20" s="6"/>
      <c r="BX20" s="6"/>
    </row>
    <row r="21" spans="1:76" ht="18" customHeight="1">
      <c r="A21" s="8"/>
      <c r="B21" s="8"/>
      <c r="C21" s="8"/>
      <c r="D21" s="8"/>
      <c r="E21" s="8"/>
      <c r="F21" s="8"/>
      <c r="G21" s="8"/>
      <c r="H21" s="37">
        <v>3</v>
      </c>
      <c r="I21" s="316" t="s">
        <v>13</v>
      </c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8"/>
      <c r="AJ21" s="136">
        <v>3</v>
      </c>
      <c r="AK21" s="316" t="s">
        <v>14</v>
      </c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8"/>
      <c r="BF21" s="71"/>
      <c r="BG21" s="2"/>
      <c r="BH21" s="2"/>
      <c r="BI21" s="2"/>
      <c r="BJ21" s="2"/>
      <c r="BK21" s="3"/>
      <c r="BL21" s="3"/>
      <c r="BM21" s="3"/>
      <c r="BN21" s="5"/>
      <c r="BO21" s="3"/>
      <c r="BP21" s="4"/>
      <c r="BQ21" s="4"/>
      <c r="BR21" s="5"/>
      <c r="BS21" s="6"/>
      <c r="BT21" s="6"/>
      <c r="BU21" s="6"/>
      <c r="BV21" s="6"/>
      <c r="BW21" s="6"/>
      <c r="BX21" s="6"/>
    </row>
    <row r="22" spans="1:76" ht="18" customHeight="1">
      <c r="A22" s="8"/>
      <c r="B22" s="8"/>
      <c r="C22" s="8"/>
      <c r="D22" s="8"/>
      <c r="E22" s="8"/>
      <c r="F22" s="8"/>
      <c r="G22" s="8"/>
      <c r="H22" s="37">
        <v>4</v>
      </c>
      <c r="I22" s="316" t="s">
        <v>15</v>
      </c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8"/>
      <c r="AJ22" s="136">
        <v>4</v>
      </c>
      <c r="AK22" s="316" t="s">
        <v>16</v>
      </c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8"/>
      <c r="BF22" s="104" t="s">
        <v>58</v>
      </c>
      <c r="BG22" s="2"/>
      <c r="BH22" s="2"/>
      <c r="BI22" s="2"/>
      <c r="BJ22" s="2"/>
      <c r="BK22" s="3"/>
      <c r="BL22" s="3"/>
      <c r="BM22" s="3"/>
      <c r="BN22" s="5"/>
      <c r="BO22" s="3"/>
      <c r="BP22" s="4"/>
      <c r="BQ22" s="4"/>
      <c r="BR22" s="5"/>
      <c r="BS22" s="6"/>
      <c r="BT22" s="6"/>
      <c r="BU22" s="6"/>
      <c r="BV22" s="6"/>
      <c r="BW22" s="6"/>
      <c r="BX22" s="6"/>
    </row>
    <row r="23" spans="1:76" ht="18" customHeight="1">
      <c r="A23" s="8"/>
      <c r="B23" s="8"/>
      <c r="C23" s="8"/>
      <c r="D23" s="8"/>
      <c r="E23" s="8"/>
      <c r="F23" s="8"/>
      <c r="G23" s="8"/>
      <c r="H23" s="37">
        <v>5</v>
      </c>
      <c r="I23" s="316" t="s">
        <v>17</v>
      </c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8"/>
      <c r="AJ23" s="136">
        <v>5</v>
      </c>
      <c r="AK23" s="316" t="s">
        <v>18</v>
      </c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8"/>
      <c r="BF23" s="104" t="s">
        <v>59</v>
      </c>
      <c r="BG23" s="2"/>
      <c r="BH23" s="2"/>
      <c r="BI23" s="2"/>
      <c r="BJ23" s="2"/>
      <c r="BK23" s="3"/>
      <c r="BL23" s="3"/>
      <c r="BM23" s="3"/>
      <c r="BN23" s="5"/>
      <c r="BO23" s="3"/>
      <c r="BP23" s="4"/>
      <c r="BQ23" s="4"/>
      <c r="BR23" s="5"/>
      <c r="BS23" s="6"/>
      <c r="BT23" s="6"/>
      <c r="BU23" s="6"/>
      <c r="BV23" s="6"/>
      <c r="BW23" s="6"/>
      <c r="BX23" s="6"/>
    </row>
    <row r="24" spans="1:76" ht="18" customHeight="1" thickBot="1">
      <c r="A24" s="8"/>
      <c r="B24" s="8"/>
      <c r="C24" s="8"/>
      <c r="D24" s="8"/>
      <c r="E24" s="8"/>
      <c r="F24" s="8"/>
      <c r="G24" s="8"/>
      <c r="H24" s="37">
        <v>6</v>
      </c>
      <c r="I24" s="319" t="s">
        <v>19</v>
      </c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1"/>
      <c r="AJ24" s="136">
        <v>6</v>
      </c>
      <c r="AK24" s="319" t="s">
        <v>20</v>
      </c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1"/>
      <c r="BF24" s="104" t="s">
        <v>60</v>
      </c>
      <c r="BG24" s="2"/>
      <c r="BH24" s="2"/>
      <c r="BI24" s="2"/>
      <c r="BJ24" s="2"/>
      <c r="BK24" s="3"/>
      <c r="BL24" s="3"/>
      <c r="BM24" s="3"/>
      <c r="BN24" s="5"/>
      <c r="BO24" s="3"/>
      <c r="BP24" s="4"/>
      <c r="BQ24" s="4"/>
      <c r="BR24" s="5"/>
      <c r="BS24" s="6"/>
      <c r="BT24" s="6"/>
      <c r="BU24" s="6"/>
      <c r="BV24" s="6"/>
      <c r="BW24" s="6"/>
      <c r="BX24" s="6"/>
    </row>
    <row r="25" spans="1:76" ht="18" customHeight="1">
      <c r="A25" s="8"/>
      <c r="B25" s="8"/>
      <c r="C25" s="8"/>
      <c r="D25" s="8"/>
      <c r="E25" s="8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2"/>
      <c r="AZ25" s="2"/>
      <c r="BA25" s="2"/>
      <c r="BB25" s="2"/>
      <c r="BC25" s="2"/>
      <c r="BD25" s="3"/>
      <c r="BE25" s="3"/>
      <c r="BF25" s="3"/>
      <c r="BG25" s="5"/>
      <c r="BH25" s="5"/>
      <c r="BI25" s="5"/>
      <c r="BJ25" s="6"/>
      <c r="BK25" s="6"/>
      <c r="BL25" s="6"/>
      <c r="BM25" s="6"/>
      <c r="BN25" s="6"/>
      <c r="BO25" s="3"/>
      <c r="BP25" s="4"/>
      <c r="BQ25" s="4"/>
      <c r="BR25" s="5"/>
      <c r="BS25" s="6"/>
      <c r="BT25" s="6"/>
      <c r="BU25" s="6"/>
      <c r="BV25" s="6"/>
      <c r="BW25" s="6"/>
      <c r="BX25" s="6"/>
    </row>
    <row r="26" spans="1:76" ht="18" customHeight="1">
      <c r="A26" s="8"/>
      <c r="B26" s="8"/>
      <c r="C26" s="8"/>
      <c r="D26" s="8"/>
      <c r="E26" s="8"/>
      <c r="F26" s="8"/>
      <c r="G26" s="1"/>
      <c r="H26" s="131" t="s">
        <v>21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2"/>
      <c r="AZ26" s="2"/>
      <c r="BA26" s="2"/>
      <c r="BB26" s="2"/>
      <c r="BC26" s="2"/>
      <c r="BD26" s="3"/>
      <c r="BE26" s="3"/>
      <c r="BF26" s="3"/>
      <c r="BG26" s="5"/>
      <c r="BH26" s="5"/>
      <c r="BI26" s="5"/>
      <c r="BJ26" s="6"/>
      <c r="BK26" s="6"/>
      <c r="BL26" s="6"/>
      <c r="BM26" s="6"/>
      <c r="BN26" s="6"/>
      <c r="BO26" s="3"/>
      <c r="BP26" s="4"/>
      <c r="BQ26" s="4"/>
      <c r="BR26" s="5"/>
      <c r="BS26" s="6"/>
      <c r="BT26" s="6"/>
      <c r="BU26" s="6"/>
      <c r="BV26" s="6"/>
      <c r="BW26" s="6"/>
      <c r="BX26" s="6"/>
    </row>
    <row r="27" spans="1:76" ht="18" customHeight="1" thickBot="1">
      <c r="A27" s="8"/>
      <c r="B27" s="8"/>
      <c r="C27" s="8"/>
      <c r="D27" s="8"/>
      <c r="E27" s="8"/>
      <c r="F27" s="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2"/>
      <c r="AZ27" s="2"/>
      <c r="BA27" s="2"/>
      <c r="BB27" s="2"/>
      <c r="BC27" s="2"/>
      <c r="BD27" s="3"/>
      <c r="BE27" s="3"/>
      <c r="BF27" s="3"/>
      <c r="BG27" s="5"/>
      <c r="BH27" s="5"/>
      <c r="BI27" s="5"/>
      <c r="BJ27" s="6"/>
      <c r="BK27" s="6"/>
      <c r="BL27" s="6"/>
      <c r="BM27" s="6"/>
      <c r="BN27" s="6"/>
      <c r="BO27" s="3"/>
      <c r="BP27" s="4"/>
      <c r="BQ27" s="4"/>
      <c r="BR27" s="5"/>
      <c r="BS27" s="6"/>
      <c r="BT27" s="6"/>
      <c r="BU27" s="6"/>
      <c r="BV27" s="6"/>
      <c r="BW27" s="6"/>
      <c r="BX27" s="6"/>
    </row>
    <row r="28" spans="1:76" ht="18" customHeight="1" thickBot="1">
      <c r="A28" s="8"/>
      <c r="B28" s="425" t="s">
        <v>23</v>
      </c>
      <c r="C28" s="426"/>
      <c r="D28" s="249" t="s">
        <v>64</v>
      </c>
      <c r="E28" s="250"/>
      <c r="F28" s="251"/>
      <c r="G28" s="249" t="s">
        <v>27</v>
      </c>
      <c r="H28" s="250"/>
      <c r="I28" s="251"/>
      <c r="J28" s="249" t="s">
        <v>62</v>
      </c>
      <c r="K28" s="313"/>
      <c r="L28" s="313"/>
      <c r="M28" s="313"/>
      <c r="N28" s="313"/>
      <c r="O28" s="313"/>
      <c r="P28" s="313"/>
      <c r="Q28" s="249" t="s">
        <v>24</v>
      </c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4"/>
      <c r="BH28" s="249" t="s">
        <v>25</v>
      </c>
      <c r="BI28" s="313"/>
      <c r="BJ28" s="313"/>
      <c r="BK28" s="313"/>
      <c r="BL28" s="445"/>
      <c r="BM28" s="115"/>
      <c r="BN28" s="116"/>
      <c r="BO28" s="3"/>
      <c r="BP28" s="4"/>
      <c r="BQ28" s="4"/>
      <c r="BR28" s="5"/>
      <c r="BS28" s="6"/>
      <c r="BT28" s="6"/>
      <c r="BU28" s="6"/>
      <c r="BV28" s="6"/>
      <c r="BW28" s="6"/>
      <c r="BX28" s="6"/>
    </row>
    <row r="29" spans="2:66" s="39" customFormat="1" ht="18" customHeight="1">
      <c r="B29" s="430">
        <v>1</v>
      </c>
      <c r="C29" s="431"/>
      <c r="D29" s="451" t="s">
        <v>65</v>
      </c>
      <c r="E29" s="452"/>
      <c r="F29" s="453"/>
      <c r="G29" s="252">
        <v>1</v>
      </c>
      <c r="H29" s="253"/>
      <c r="I29" s="254"/>
      <c r="J29" s="427">
        <f>$K$11</f>
        <v>0.4166666666666667</v>
      </c>
      <c r="K29" s="428"/>
      <c r="L29" s="428"/>
      <c r="M29" s="428"/>
      <c r="N29" s="428"/>
      <c r="O29" s="428"/>
      <c r="P29" s="429"/>
      <c r="Q29" s="315" t="str">
        <f>I23</f>
        <v>A5</v>
      </c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132" t="s">
        <v>35</v>
      </c>
      <c r="AM29" s="310" t="str">
        <f>I24</f>
        <v>A6</v>
      </c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1"/>
      <c r="BH29" s="443"/>
      <c r="BI29" s="444"/>
      <c r="BJ29" s="444"/>
      <c r="BK29" s="435"/>
      <c r="BL29" s="435"/>
      <c r="BM29" s="117"/>
      <c r="BN29" s="118"/>
    </row>
    <row r="30" spans="1:76" ht="18" customHeight="1">
      <c r="A30" s="8"/>
      <c r="B30" s="340">
        <v>2</v>
      </c>
      <c r="C30" s="341"/>
      <c r="D30" s="454" t="s">
        <v>66</v>
      </c>
      <c r="E30" s="455"/>
      <c r="F30" s="456"/>
      <c r="G30" s="243">
        <v>2</v>
      </c>
      <c r="H30" s="255"/>
      <c r="I30" s="256"/>
      <c r="J30" s="342">
        <f>J29</f>
        <v>0.4166666666666667</v>
      </c>
      <c r="K30" s="343"/>
      <c r="L30" s="343"/>
      <c r="M30" s="343"/>
      <c r="N30" s="343"/>
      <c r="O30" s="343"/>
      <c r="P30" s="343"/>
      <c r="Q30" s="312" t="str">
        <f>AK23</f>
        <v>B5</v>
      </c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133" t="s">
        <v>35</v>
      </c>
      <c r="AM30" s="308" t="str">
        <f>AK24</f>
        <v>B6</v>
      </c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9"/>
      <c r="BH30" s="381"/>
      <c r="BI30" s="382"/>
      <c r="BJ30" s="382"/>
      <c r="BK30" s="383"/>
      <c r="BL30" s="383"/>
      <c r="BM30" s="117"/>
      <c r="BN30" s="118"/>
      <c r="BO30" s="3"/>
      <c r="BP30" s="4"/>
      <c r="BQ30" s="4"/>
      <c r="BR30" s="5"/>
      <c r="BS30" s="6"/>
      <c r="BT30" s="6"/>
      <c r="BU30" s="6"/>
      <c r="BV30" s="6"/>
      <c r="BW30" s="6"/>
      <c r="BX30" s="6"/>
    </row>
    <row r="31" spans="1:76" ht="18" customHeight="1">
      <c r="A31" s="8"/>
      <c r="B31" s="422">
        <v>3</v>
      </c>
      <c r="C31" s="423"/>
      <c r="D31" s="457" t="s">
        <v>65</v>
      </c>
      <c r="E31" s="458"/>
      <c r="F31" s="459"/>
      <c r="G31" s="243">
        <v>1</v>
      </c>
      <c r="H31" s="244"/>
      <c r="I31" s="245"/>
      <c r="J31" s="342">
        <f>J30+TEXT($AA$11*($AD$11/1440)+($AO$11/1440)+($BC$11/1440),"hh:mm")</f>
        <v>0.4256944444444445</v>
      </c>
      <c r="K31" s="343"/>
      <c r="L31" s="343"/>
      <c r="M31" s="343"/>
      <c r="N31" s="343"/>
      <c r="O31" s="343"/>
      <c r="P31" s="343"/>
      <c r="Q31" s="312" t="str">
        <f>I19</f>
        <v>A1</v>
      </c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134" t="s">
        <v>35</v>
      </c>
      <c r="AM31" s="308" t="str">
        <f>I20</f>
        <v>A2</v>
      </c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9"/>
      <c r="BH31" s="381"/>
      <c r="BI31" s="382"/>
      <c r="BJ31" s="382"/>
      <c r="BK31" s="383"/>
      <c r="BL31" s="383"/>
      <c r="BM31" s="117"/>
      <c r="BN31" s="118"/>
      <c r="BO31" s="3"/>
      <c r="BP31" s="4"/>
      <c r="BQ31" s="4"/>
      <c r="BR31" s="5"/>
      <c r="BS31" s="6"/>
      <c r="BT31" s="6"/>
      <c r="BU31" s="6"/>
      <c r="BV31" s="6"/>
      <c r="BW31" s="6"/>
      <c r="BX31" s="6"/>
    </row>
    <row r="32" spans="1:76" ht="18" customHeight="1">
      <c r="A32" s="8"/>
      <c r="B32" s="340">
        <v>4</v>
      </c>
      <c r="C32" s="341"/>
      <c r="D32" s="454" t="s">
        <v>66</v>
      </c>
      <c r="E32" s="460"/>
      <c r="F32" s="461"/>
      <c r="G32" s="243">
        <v>2</v>
      </c>
      <c r="H32" s="244"/>
      <c r="I32" s="245"/>
      <c r="J32" s="342">
        <f>J31</f>
        <v>0.4256944444444445</v>
      </c>
      <c r="K32" s="343"/>
      <c r="L32" s="343"/>
      <c r="M32" s="343"/>
      <c r="N32" s="343"/>
      <c r="O32" s="343"/>
      <c r="P32" s="343"/>
      <c r="Q32" s="312" t="str">
        <f>AK19</f>
        <v>B1</v>
      </c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133" t="s">
        <v>35</v>
      </c>
      <c r="AM32" s="308" t="str">
        <f>AK20</f>
        <v>B2</v>
      </c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9"/>
      <c r="BH32" s="381"/>
      <c r="BI32" s="382"/>
      <c r="BJ32" s="382"/>
      <c r="BK32" s="383"/>
      <c r="BL32" s="383"/>
      <c r="BM32" s="117"/>
      <c r="BN32" s="118"/>
      <c r="BO32" s="3"/>
      <c r="BP32" s="4"/>
      <c r="BQ32" s="4"/>
      <c r="BR32" s="5"/>
      <c r="BS32" s="6"/>
      <c r="BT32" s="6"/>
      <c r="BU32" s="6"/>
      <c r="BV32" s="6"/>
      <c r="BW32" s="6"/>
      <c r="BX32" s="6"/>
    </row>
    <row r="33" spans="1:76" ht="18" customHeight="1">
      <c r="A33" s="8"/>
      <c r="B33" s="422">
        <v>5</v>
      </c>
      <c r="C33" s="423"/>
      <c r="D33" s="457" t="s">
        <v>65</v>
      </c>
      <c r="E33" s="458"/>
      <c r="F33" s="459"/>
      <c r="G33" s="243">
        <v>1</v>
      </c>
      <c r="H33" s="244"/>
      <c r="I33" s="245"/>
      <c r="J33" s="342">
        <f>J32+TEXT($AA$11*($AD$11/1440)+($AO$11/1440)+($BC$11/1440),"hh:mm")</f>
        <v>0.4347222222222223</v>
      </c>
      <c r="K33" s="343"/>
      <c r="L33" s="343"/>
      <c r="M33" s="343"/>
      <c r="N33" s="343"/>
      <c r="O33" s="343"/>
      <c r="P33" s="343"/>
      <c r="Q33" s="312" t="str">
        <f>I22</f>
        <v>A4</v>
      </c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134" t="s">
        <v>35</v>
      </c>
      <c r="AM33" s="308" t="str">
        <f>I21</f>
        <v>A3</v>
      </c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9"/>
      <c r="BH33" s="381"/>
      <c r="BI33" s="382"/>
      <c r="BJ33" s="382"/>
      <c r="BK33" s="383"/>
      <c r="BL33" s="383"/>
      <c r="BM33" s="117"/>
      <c r="BN33" s="118"/>
      <c r="BO33" s="3"/>
      <c r="BP33" s="4"/>
      <c r="BQ33" s="4"/>
      <c r="BR33" s="5"/>
      <c r="BS33" s="6"/>
      <c r="BT33" s="6"/>
      <c r="BU33" s="6"/>
      <c r="BV33" s="6"/>
      <c r="BW33" s="6"/>
      <c r="BX33" s="6"/>
    </row>
    <row r="34" spans="1:76" ht="18" customHeight="1">
      <c r="A34" s="8"/>
      <c r="B34" s="340">
        <v>6</v>
      </c>
      <c r="C34" s="341"/>
      <c r="D34" s="454" t="s">
        <v>66</v>
      </c>
      <c r="E34" s="460"/>
      <c r="F34" s="461"/>
      <c r="G34" s="243">
        <v>2</v>
      </c>
      <c r="H34" s="244"/>
      <c r="I34" s="245"/>
      <c r="J34" s="342">
        <f>J33</f>
        <v>0.4347222222222223</v>
      </c>
      <c r="K34" s="343"/>
      <c r="L34" s="343"/>
      <c r="M34" s="343"/>
      <c r="N34" s="343"/>
      <c r="O34" s="343"/>
      <c r="P34" s="343"/>
      <c r="Q34" s="312" t="str">
        <f>AK22</f>
        <v>B4</v>
      </c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133" t="s">
        <v>35</v>
      </c>
      <c r="AM34" s="308" t="str">
        <f>AK21</f>
        <v>B3</v>
      </c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9"/>
      <c r="BH34" s="381"/>
      <c r="BI34" s="382"/>
      <c r="BJ34" s="382"/>
      <c r="BK34" s="383"/>
      <c r="BL34" s="383"/>
      <c r="BM34" s="117"/>
      <c r="BN34" s="118"/>
      <c r="BO34" s="3"/>
      <c r="BP34" s="4"/>
      <c r="BQ34" s="4"/>
      <c r="BR34" s="5"/>
      <c r="BS34" s="6"/>
      <c r="BT34" s="6"/>
      <c r="BU34" s="6"/>
      <c r="BV34" s="6"/>
      <c r="BW34" s="6"/>
      <c r="BX34" s="6"/>
    </row>
    <row r="35" spans="1:76" ht="18" customHeight="1">
      <c r="A35" s="8"/>
      <c r="B35" s="340">
        <v>7</v>
      </c>
      <c r="C35" s="341"/>
      <c r="D35" s="457" t="s">
        <v>65</v>
      </c>
      <c r="E35" s="458"/>
      <c r="F35" s="459"/>
      <c r="G35" s="243">
        <v>1</v>
      </c>
      <c r="H35" s="244"/>
      <c r="I35" s="245"/>
      <c r="J35" s="342">
        <f>J34+TEXT($AA$11*($AD$11/1440)+($AO$11/1440)+($BC$11/1440),"hh:mm")</f>
        <v>0.4437500000000001</v>
      </c>
      <c r="K35" s="343"/>
      <c r="L35" s="343"/>
      <c r="M35" s="343"/>
      <c r="N35" s="343"/>
      <c r="O35" s="343"/>
      <c r="P35" s="343"/>
      <c r="Q35" s="312" t="str">
        <f>I24</f>
        <v>A6</v>
      </c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133" t="s">
        <v>35</v>
      </c>
      <c r="AM35" s="308" t="str">
        <f>I19</f>
        <v>A1</v>
      </c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9"/>
      <c r="BH35" s="381"/>
      <c r="BI35" s="382"/>
      <c r="BJ35" s="382"/>
      <c r="BK35" s="383"/>
      <c r="BL35" s="383"/>
      <c r="BM35" s="117"/>
      <c r="BN35" s="118"/>
      <c r="BO35" s="3"/>
      <c r="BP35" s="4"/>
      <c r="BQ35" s="4"/>
      <c r="BR35" s="5"/>
      <c r="BS35" s="6"/>
      <c r="BT35" s="6"/>
      <c r="BU35" s="6"/>
      <c r="BV35" s="6"/>
      <c r="BW35" s="6"/>
      <c r="BX35" s="6"/>
    </row>
    <row r="36" spans="1:76" ht="18" customHeight="1">
      <c r="A36" s="8"/>
      <c r="B36" s="340">
        <v>8</v>
      </c>
      <c r="C36" s="341"/>
      <c r="D36" s="454" t="s">
        <v>66</v>
      </c>
      <c r="E36" s="460"/>
      <c r="F36" s="461"/>
      <c r="G36" s="243">
        <v>2</v>
      </c>
      <c r="H36" s="244"/>
      <c r="I36" s="245"/>
      <c r="J36" s="342">
        <f>J35</f>
        <v>0.4437500000000001</v>
      </c>
      <c r="K36" s="343"/>
      <c r="L36" s="343"/>
      <c r="M36" s="343"/>
      <c r="N36" s="343"/>
      <c r="O36" s="343"/>
      <c r="P36" s="343"/>
      <c r="Q36" s="312" t="str">
        <f>AK24</f>
        <v>B6</v>
      </c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133" t="s">
        <v>35</v>
      </c>
      <c r="AM36" s="308" t="str">
        <f>AK19</f>
        <v>B1</v>
      </c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9"/>
      <c r="BH36" s="381"/>
      <c r="BI36" s="382"/>
      <c r="BJ36" s="382"/>
      <c r="BK36" s="383"/>
      <c r="BL36" s="383"/>
      <c r="BM36" s="117"/>
      <c r="BN36" s="118"/>
      <c r="BO36" s="3"/>
      <c r="BP36" s="4"/>
      <c r="BQ36" s="4"/>
      <c r="BR36" s="5"/>
      <c r="BS36" s="6"/>
      <c r="BT36" s="6"/>
      <c r="BU36" s="6"/>
      <c r="BV36" s="6"/>
      <c r="BW36" s="6"/>
      <c r="BX36" s="6"/>
    </row>
    <row r="37" spans="1:76" ht="18" customHeight="1">
      <c r="A37" s="8"/>
      <c r="B37" s="422">
        <v>9</v>
      </c>
      <c r="C37" s="423"/>
      <c r="D37" s="457" t="s">
        <v>65</v>
      </c>
      <c r="E37" s="458"/>
      <c r="F37" s="459"/>
      <c r="G37" s="243">
        <v>1</v>
      </c>
      <c r="H37" s="244"/>
      <c r="I37" s="245"/>
      <c r="J37" s="342">
        <f>J36+TEXT($AA$11*($AD$11/1440)+($AO$11/1440)+($BC$11/1440),"hh:mm")</f>
        <v>0.4527777777777779</v>
      </c>
      <c r="K37" s="343"/>
      <c r="L37" s="343"/>
      <c r="M37" s="343"/>
      <c r="N37" s="343"/>
      <c r="O37" s="343"/>
      <c r="P37" s="343"/>
      <c r="Q37" s="312" t="str">
        <f>I21</f>
        <v>A3</v>
      </c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134" t="s">
        <v>35</v>
      </c>
      <c r="AM37" s="308" t="str">
        <f>I23</f>
        <v>A5</v>
      </c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9"/>
      <c r="BH37" s="381"/>
      <c r="BI37" s="382"/>
      <c r="BJ37" s="382"/>
      <c r="BK37" s="383"/>
      <c r="BL37" s="383"/>
      <c r="BM37" s="117"/>
      <c r="BN37" s="118"/>
      <c r="BO37" s="3"/>
      <c r="BP37" s="4"/>
      <c r="BQ37" s="4"/>
      <c r="BR37" s="5"/>
      <c r="BS37" s="6"/>
      <c r="BT37" s="6"/>
      <c r="BU37" s="6"/>
      <c r="BV37" s="6"/>
      <c r="BW37" s="6"/>
      <c r="BX37" s="6"/>
    </row>
    <row r="38" spans="1:76" ht="18" customHeight="1">
      <c r="A38" s="8"/>
      <c r="B38" s="340">
        <v>10</v>
      </c>
      <c r="C38" s="341"/>
      <c r="D38" s="454" t="s">
        <v>66</v>
      </c>
      <c r="E38" s="460"/>
      <c r="F38" s="461"/>
      <c r="G38" s="243">
        <v>2</v>
      </c>
      <c r="H38" s="244"/>
      <c r="I38" s="245"/>
      <c r="J38" s="342">
        <f>J37</f>
        <v>0.4527777777777779</v>
      </c>
      <c r="K38" s="343"/>
      <c r="L38" s="343"/>
      <c r="M38" s="343"/>
      <c r="N38" s="343"/>
      <c r="O38" s="343"/>
      <c r="P38" s="343"/>
      <c r="Q38" s="312" t="str">
        <f>AK21</f>
        <v>B3</v>
      </c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133" t="s">
        <v>35</v>
      </c>
      <c r="AM38" s="308" t="str">
        <f>AK23</f>
        <v>B5</v>
      </c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9"/>
      <c r="BH38" s="381"/>
      <c r="BI38" s="382"/>
      <c r="BJ38" s="382"/>
      <c r="BK38" s="383"/>
      <c r="BL38" s="383"/>
      <c r="BM38" s="117"/>
      <c r="BN38" s="118"/>
      <c r="BO38" s="3"/>
      <c r="BP38" s="4"/>
      <c r="BQ38" s="4"/>
      <c r="BR38" s="5"/>
      <c r="BS38" s="6"/>
      <c r="BT38" s="6"/>
      <c r="BU38" s="6"/>
      <c r="BV38" s="6"/>
      <c r="BW38" s="6"/>
      <c r="BX38" s="6"/>
    </row>
    <row r="39" spans="1:76" ht="18" customHeight="1">
      <c r="A39" s="8"/>
      <c r="B39" s="422">
        <v>11</v>
      </c>
      <c r="C39" s="423"/>
      <c r="D39" s="457" t="s">
        <v>65</v>
      </c>
      <c r="E39" s="458"/>
      <c r="F39" s="459"/>
      <c r="G39" s="243">
        <v>1</v>
      </c>
      <c r="H39" s="244"/>
      <c r="I39" s="245"/>
      <c r="J39" s="342">
        <f>J38+TEXT($AA$11*($AD$11/1440)+($AO$11/1440)+($BC$11/1440),"hh:mm")</f>
        <v>0.4618055555555557</v>
      </c>
      <c r="K39" s="343"/>
      <c r="L39" s="343"/>
      <c r="M39" s="343"/>
      <c r="N39" s="343"/>
      <c r="O39" s="343"/>
      <c r="P39" s="343"/>
      <c r="Q39" s="312" t="str">
        <f>I20</f>
        <v>A2</v>
      </c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134" t="s">
        <v>35</v>
      </c>
      <c r="AM39" s="308" t="str">
        <f>I22</f>
        <v>A4</v>
      </c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9"/>
      <c r="BH39" s="381"/>
      <c r="BI39" s="382"/>
      <c r="BJ39" s="382"/>
      <c r="BK39" s="383"/>
      <c r="BL39" s="383"/>
      <c r="BM39" s="117"/>
      <c r="BN39" s="118"/>
      <c r="BO39" s="3"/>
      <c r="BP39" s="4"/>
      <c r="BQ39" s="4"/>
      <c r="BR39" s="5"/>
      <c r="BS39" s="6"/>
      <c r="BT39" s="6"/>
      <c r="BU39" s="6"/>
      <c r="BV39" s="6"/>
      <c r="BW39" s="6"/>
      <c r="BX39" s="6"/>
    </row>
    <row r="40" spans="1:76" ht="18" customHeight="1">
      <c r="A40" s="8"/>
      <c r="B40" s="340">
        <v>12</v>
      </c>
      <c r="C40" s="341"/>
      <c r="D40" s="454" t="s">
        <v>66</v>
      </c>
      <c r="E40" s="460"/>
      <c r="F40" s="461"/>
      <c r="G40" s="243">
        <v>2</v>
      </c>
      <c r="H40" s="244"/>
      <c r="I40" s="245"/>
      <c r="J40" s="342">
        <f>J39</f>
        <v>0.4618055555555557</v>
      </c>
      <c r="K40" s="343"/>
      <c r="L40" s="343"/>
      <c r="M40" s="343"/>
      <c r="N40" s="343"/>
      <c r="O40" s="343"/>
      <c r="P40" s="343"/>
      <c r="Q40" s="312" t="str">
        <f>AK20</f>
        <v>B2</v>
      </c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133" t="s">
        <v>35</v>
      </c>
      <c r="AM40" s="308" t="str">
        <f>AK22</f>
        <v>B4</v>
      </c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9"/>
      <c r="BH40" s="381"/>
      <c r="BI40" s="382"/>
      <c r="BJ40" s="382"/>
      <c r="BK40" s="383"/>
      <c r="BL40" s="383"/>
      <c r="BM40" s="117"/>
      <c r="BN40" s="118"/>
      <c r="BO40" s="3"/>
      <c r="BP40" s="4"/>
      <c r="BQ40" s="4"/>
      <c r="BR40" s="5"/>
      <c r="BS40" s="6"/>
      <c r="BT40" s="6"/>
      <c r="BU40" s="6"/>
      <c r="BV40" s="6"/>
      <c r="BW40" s="6"/>
      <c r="BX40" s="6"/>
    </row>
    <row r="41" spans="1:76" ht="18" customHeight="1">
      <c r="A41" s="8"/>
      <c r="B41" s="340">
        <v>13</v>
      </c>
      <c r="C41" s="341"/>
      <c r="D41" s="457" t="s">
        <v>65</v>
      </c>
      <c r="E41" s="458"/>
      <c r="F41" s="459"/>
      <c r="G41" s="243">
        <v>1</v>
      </c>
      <c r="H41" s="244"/>
      <c r="I41" s="245"/>
      <c r="J41" s="342">
        <f>J40+TEXT($AA$11*($AD$11/1440)+($AO$11/1440)+($BC$11/1440),"hh:mm")</f>
        <v>0.4708333333333335</v>
      </c>
      <c r="K41" s="343"/>
      <c r="L41" s="343"/>
      <c r="M41" s="343"/>
      <c r="N41" s="343"/>
      <c r="O41" s="343"/>
      <c r="P41" s="343"/>
      <c r="Q41" s="312" t="str">
        <f>I24</f>
        <v>A6</v>
      </c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133" t="s">
        <v>35</v>
      </c>
      <c r="AM41" s="308" t="str">
        <f>I21</f>
        <v>A3</v>
      </c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9"/>
      <c r="BH41" s="381"/>
      <c r="BI41" s="382"/>
      <c r="BJ41" s="382"/>
      <c r="BK41" s="383"/>
      <c r="BL41" s="383"/>
      <c r="BM41" s="117"/>
      <c r="BN41" s="118"/>
      <c r="BO41" s="3"/>
      <c r="BP41" s="4"/>
      <c r="BQ41" s="4"/>
      <c r="BR41" s="5"/>
      <c r="BS41" s="6"/>
      <c r="BT41" s="6"/>
      <c r="BU41" s="6"/>
      <c r="BV41" s="6"/>
      <c r="BW41" s="6"/>
      <c r="BX41" s="6"/>
    </row>
    <row r="42" spans="1:76" ht="18" customHeight="1">
      <c r="A42" s="8"/>
      <c r="B42" s="340">
        <v>14</v>
      </c>
      <c r="C42" s="341"/>
      <c r="D42" s="454" t="s">
        <v>66</v>
      </c>
      <c r="E42" s="460"/>
      <c r="F42" s="461"/>
      <c r="G42" s="243">
        <v>2</v>
      </c>
      <c r="H42" s="244"/>
      <c r="I42" s="245"/>
      <c r="J42" s="342">
        <f>J41</f>
        <v>0.4708333333333335</v>
      </c>
      <c r="K42" s="343"/>
      <c r="L42" s="343"/>
      <c r="M42" s="343"/>
      <c r="N42" s="343"/>
      <c r="O42" s="343"/>
      <c r="P42" s="343"/>
      <c r="Q42" s="312" t="str">
        <f>AK24</f>
        <v>B6</v>
      </c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133" t="s">
        <v>35</v>
      </c>
      <c r="AM42" s="308" t="str">
        <f>AK21</f>
        <v>B3</v>
      </c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9"/>
      <c r="BH42" s="381"/>
      <c r="BI42" s="382"/>
      <c r="BJ42" s="382"/>
      <c r="BK42" s="383"/>
      <c r="BL42" s="383"/>
      <c r="BM42" s="117"/>
      <c r="BN42" s="118"/>
      <c r="BO42" s="3"/>
      <c r="BP42" s="4"/>
      <c r="BQ42" s="4"/>
      <c r="BR42" s="5"/>
      <c r="BS42" s="6"/>
      <c r="BT42" s="6"/>
      <c r="BU42" s="6"/>
      <c r="BV42" s="6"/>
      <c r="BW42" s="6"/>
      <c r="BX42" s="6"/>
    </row>
    <row r="43" spans="1:76" ht="18" customHeight="1">
      <c r="A43" s="8"/>
      <c r="B43" s="422">
        <v>15</v>
      </c>
      <c r="C43" s="423"/>
      <c r="D43" s="457" t="s">
        <v>65</v>
      </c>
      <c r="E43" s="458"/>
      <c r="F43" s="459"/>
      <c r="G43" s="243">
        <v>1</v>
      </c>
      <c r="H43" s="244"/>
      <c r="I43" s="245"/>
      <c r="J43" s="342">
        <f>J42+TEXT($AA$11*($AD$11/1440)+($AO$11/1440)+($BC$11/1440),"hh:mm")</f>
        <v>0.4798611111111113</v>
      </c>
      <c r="K43" s="343"/>
      <c r="L43" s="343"/>
      <c r="M43" s="343"/>
      <c r="N43" s="343"/>
      <c r="O43" s="343"/>
      <c r="P43" s="343"/>
      <c r="Q43" s="312" t="str">
        <f>I22</f>
        <v>A4</v>
      </c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134" t="s">
        <v>35</v>
      </c>
      <c r="AM43" s="308" t="str">
        <f>I19</f>
        <v>A1</v>
      </c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9"/>
      <c r="BH43" s="381"/>
      <c r="BI43" s="382"/>
      <c r="BJ43" s="382"/>
      <c r="BK43" s="383"/>
      <c r="BL43" s="383"/>
      <c r="BM43" s="117"/>
      <c r="BN43" s="118"/>
      <c r="BO43" s="3"/>
      <c r="BP43" s="4"/>
      <c r="BQ43" s="4"/>
      <c r="BR43" s="5"/>
      <c r="BS43" s="6"/>
      <c r="BT43" s="6"/>
      <c r="BU43" s="6"/>
      <c r="BV43" s="6"/>
      <c r="BW43" s="6"/>
      <c r="BX43" s="6"/>
    </row>
    <row r="44" spans="1:76" ht="18" customHeight="1">
      <c r="A44" s="8"/>
      <c r="B44" s="340">
        <v>16</v>
      </c>
      <c r="C44" s="341"/>
      <c r="D44" s="454" t="s">
        <v>66</v>
      </c>
      <c r="E44" s="460"/>
      <c r="F44" s="461"/>
      <c r="G44" s="243">
        <v>2</v>
      </c>
      <c r="H44" s="244"/>
      <c r="I44" s="245"/>
      <c r="J44" s="342">
        <f>J43</f>
        <v>0.4798611111111113</v>
      </c>
      <c r="K44" s="343"/>
      <c r="L44" s="343"/>
      <c r="M44" s="343"/>
      <c r="N44" s="343"/>
      <c r="O44" s="343"/>
      <c r="P44" s="343"/>
      <c r="Q44" s="312" t="str">
        <f>AK22</f>
        <v>B4</v>
      </c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133" t="s">
        <v>35</v>
      </c>
      <c r="AM44" s="308" t="str">
        <f>AK19</f>
        <v>B1</v>
      </c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9"/>
      <c r="BH44" s="381"/>
      <c r="BI44" s="382"/>
      <c r="BJ44" s="382"/>
      <c r="BK44" s="383"/>
      <c r="BL44" s="383"/>
      <c r="BM44" s="117"/>
      <c r="BN44" s="118"/>
      <c r="BO44" s="3"/>
      <c r="BP44" s="4"/>
      <c r="BQ44" s="4"/>
      <c r="BR44" s="5"/>
      <c r="BS44" s="6"/>
      <c r="BT44" s="6"/>
      <c r="BU44" s="6"/>
      <c r="BV44" s="6"/>
      <c r="BW44" s="6"/>
      <c r="BX44" s="6"/>
    </row>
    <row r="45" spans="1:76" ht="18" customHeight="1">
      <c r="A45" s="8"/>
      <c r="B45" s="422">
        <v>17</v>
      </c>
      <c r="C45" s="423"/>
      <c r="D45" s="457" t="s">
        <v>65</v>
      </c>
      <c r="E45" s="458"/>
      <c r="F45" s="459"/>
      <c r="G45" s="243">
        <v>1</v>
      </c>
      <c r="H45" s="244"/>
      <c r="I45" s="245"/>
      <c r="J45" s="342">
        <f>J44+TEXT($AA$11*($AD$11/1440)+($AO$11/1440)+($BC$11/1440),"hh:mm")</f>
        <v>0.4888888888888891</v>
      </c>
      <c r="K45" s="343"/>
      <c r="L45" s="343"/>
      <c r="M45" s="343"/>
      <c r="N45" s="343"/>
      <c r="O45" s="343"/>
      <c r="P45" s="343"/>
      <c r="Q45" s="312" t="str">
        <f>I23</f>
        <v>A5</v>
      </c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134" t="s">
        <v>35</v>
      </c>
      <c r="AM45" s="308" t="str">
        <f>I20</f>
        <v>A2</v>
      </c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9"/>
      <c r="BH45" s="381"/>
      <c r="BI45" s="382"/>
      <c r="BJ45" s="382"/>
      <c r="BK45" s="383"/>
      <c r="BL45" s="383"/>
      <c r="BM45" s="117"/>
      <c r="BN45" s="118"/>
      <c r="BO45" s="3"/>
      <c r="BP45" s="4"/>
      <c r="BQ45" s="4"/>
      <c r="BR45" s="5"/>
      <c r="BS45" s="6"/>
      <c r="BT45" s="6"/>
      <c r="BU45" s="6"/>
      <c r="BV45" s="6"/>
      <c r="BW45" s="6"/>
      <c r="BX45" s="6"/>
    </row>
    <row r="46" spans="1:76" ht="18" customHeight="1">
      <c r="A46" s="8"/>
      <c r="B46" s="340">
        <v>18</v>
      </c>
      <c r="C46" s="341"/>
      <c r="D46" s="454" t="s">
        <v>66</v>
      </c>
      <c r="E46" s="460"/>
      <c r="F46" s="461"/>
      <c r="G46" s="243">
        <v>2</v>
      </c>
      <c r="H46" s="244"/>
      <c r="I46" s="245"/>
      <c r="J46" s="342">
        <f>J45</f>
        <v>0.4888888888888891</v>
      </c>
      <c r="K46" s="343"/>
      <c r="L46" s="343"/>
      <c r="M46" s="343"/>
      <c r="N46" s="343"/>
      <c r="O46" s="343"/>
      <c r="P46" s="343"/>
      <c r="Q46" s="312" t="str">
        <f>AK23</f>
        <v>B5</v>
      </c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133" t="s">
        <v>35</v>
      </c>
      <c r="AM46" s="308" t="str">
        <f>AK20</f>
        <v>B2</v>
      </c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9"/>
      <c r="BH46" s="381"/>
      <c r="BI46" s="382"/>
      <c r="BJ46" s="382"/>
      <c r="BK46" s="383"/>
      <c r="BL46" s="383"/>
      <c r="BM46" s="117"/>
      <c r="BN46" s="118"/>
      <c r="BO46" s="3"/>
      <c r="BP46" s="4"/>
      <c r="BQ46" s="4"/>
      <c r="BR46" s="5"/>
      <c r="BS46" s="6"/>
      <c r="BT46" s="6"/>
      <c r="BU46" s="6"/>
      <c r="BV46" s="6"/>
      <c r="BW46" s="6"/>
      <c r="BX46" s="6"/>
    </row>
    <row r="47" spans="1:76" ht="18" customHeight="1">
      <c r="A47" s="8"/>
      <c r="B47" s="340">
        <v>19</v>
      </c>
      <c r="C47" s="341"/>
      <c r="D47" s="457" t="s">
        <v>65</v>
      </c>
      <c r="E47" s="458"/>
      <c r="F47" s="459"/>
      <c r="G47" s="243">
        <v>1</v>
      </c>
      <c r="H47" s="244"/>
      <c r="I47" s="245"/>
      <c r="J47" s="342">
        <f>J46+TEXT($AA$11*($AD$11/1440)+($AO$11/1440)+($BC$11/1440),"hh:mm")</f>
        <v>0.4979166666666669</v>
      </c>
      <c r="K47" s="343"/>
      <c r="L47" s="343"/>
      <c r="M47" s="343"/>
      <c r="N47" s="343"/>
      <c r="O47" s="343"/>
      <c r="P47" s="343"/>
      <c r="Q47" s="312" t="str">
        <f>I22</f>
        <v>A4</v>
      </c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133" t="s">
        <v>35</v>
      </c>
      <c r="AM47" s="308" t="str">
        <f>I24</f>
        <v>A6</v>
      </c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9"/>
      <c r="BH47" s="381"/>
      <c r="BI47" s="382"/>
      <c r="BJ47" s="382"/>
      <c r="BK47" s="383"/>
      <c r="BL47" s="383"/>
      <c r="BM47" s="117"/>
      <c r="BN47" s="118"/>
      <c r="BO47" s="3"/>
      <c r="BP47" s="4"/>
      <c r="BQ47" s="4"/>
      <c r="BR47" s="5"/>
      <c r="BS47" s="6"/>
      <c r="BT47" s="6"/>
      <c r="BU47" s="6"/>
      <c r="BV47" s="6"/>
      <c r="BW47" s="6"/>
      <c r="BX47" s="6"/>
    </row>
    <row r="48" spans="1:76" ht="18" customHeight="1">
      <c r="A48" s="8"/>
      <c r="B48" s="340">
        <v>20</v>
      </c>
      <c r="C48" s="341"/>
      <c r="D48" s="454" t="s">
        <v>66</v>
      </c>
      <c r="E48" s="460"/>
      <c r="F48" s="461"/>
      <c r="G48" s="243">
        <v>2</v>
      </c>
      <c r="H48" s="244"/>
      <c r="I48" s="245"/>
      <c r="J48" s="342">
        <f>J47</f>
        <v>0.4979166666666669</v>
      </c>
      <c r="K48" s="343"/>
      <c r="L48" s="343"/>
      <c r="M48" s="343"/>
      <c r="N48" s="343"/>
      <c r="O48" s="343"/>
      <c r="P48" s="343"/>
      <c r="Q48" s="312" t="str">
        <f>AK22</f>
        <v>B4</v>
      </c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133" t="s">
        <v>35</v>
      </c>
      <c r="AM48" s="308" t="str">
        <f>AK24</f>
        <v>B6</v>
      </c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9"/>
      <c r="BH48" s="381"/>
      <c r="BI48" s="382"/>
      <c r="BJ48" s="382"/>
      <c r="BK48" s="383"/>
      <c r="BL48" s="383"/>
      <c r="BM48" s="117"/>
      <c r="BN48" s="118"/>
      <c r="BO48" s="3"/>
      <c r="BP48" s="4"/>
      <c r="BQ48" s="4"/>
      <c r="BR48" s="5"/>
      <c r="BS48" s="6"/>
      <c r="BT48" s="6"/>
      <c r="BU48" s="6"/>
      <c r="BV48" s="6"/>
      <c r="BW48" s="6"/>
      <c r="BX48" s="6"/>
    </row>
    <row r="49" spans="1:76" ht="18" customHeight="1">
      <c r="A49" s="8"/>
      <c r="B49" s="422">
        <v>21</v>
      </c>
      <c r="C49" s="423"/>
      <c r="D49" s="457" t="s">
        <v>65</v>
      </c>
      <c r="E49" s="458"/>
      <c r="F49" s="459"/>
      <c r="G49" s="243">
        <v>1</v>
      </c>
      <c r="H49" s="244"/>
      <c r="I49" s="245"/>
      <c r="J49" s="342">
        <f>J48+TEXT($AA$11*($AD$11/1440)+($AO$11/1440)+($BC$11/1440),"hh:mm")</f>
        <v>0.5069444444444446</v>
      </c>
      <c r="K49" s="343"/>
      <c r="L49" s="343"/>
      <c r="M49" s="343"/>
      <c r="N49" s="343"/>
      <c r="O49" s="343"/>
      <c r="P49" s="343"/>
      <c r="Q49" s="312" t="str">
        <f>I20</f>
        <v>A2</v>
      </c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134" t="s">
        <v>35</v>
      </c>
      <c r="AM49" s="308" t="str">
        <f>I21</f>
        <v>A3</v>
      </c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9"/>
      <c r="BH49" s="381"/>
      <c r="BI49" s="382"/>
      <c r="BJ49" s="382"/>
      <c r="BK49" s="383"/>
      <c r="BL49" s="383"/>
      <c r="BM49" s="117"/>
      <c r="BN49" s="118"/>
      <c r="BO49" s="3"/>
      <c r="BP49" s="4"/>
      <c r="BQ49" s="4"/>
      <c r="BR49" s="5"/>
      <c r="BS49" s="6"/>
      <c r="BT49" s="6"/>
      <c r="BU49" s="6"/>
      <c r="BV49" s="6"/>
      <c r="BW49" s="6"/>
      <c r="BX49" s="6"/>
    </row>
    <row r="50" spans="1:76" ht="18" customHeight="1">
      <c r="A50" s="8"/>
      <c r="B50" s="340">
        <v>22</v>
      </c>
      <c r="C50" s="341"/>
      <c r="D50" s="454" t="s">
        <v>66</v>
      </c>
      <c r="E50" s="460"/>
      <c r="F50" s="461"/>
      <c r="G50" s="243">
        <v>2</v>
      </c>
      <c r="H50" s="244"/>
      <c r="I50" s="245"/>
      <c r="J50" s="342">
        <f>J49</f>
        <v>0.5069444444444446</v>
      </c>
      <c r="K50" s="343"/>
      <c r="L50" s="343"/>
      <c r="M50" s="343"/>
      <c r="N50" s="343"/>
      <c r="O50" s="343"/>
      <c r="P50" s="343"/>
      <c r="Q50" s="312" t="str">
        <f>AK20</f>
        <v>B2</v>
      </c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133" t="s">
        <v>35</v>
      </c>
      <c r="AM50" s="308" t="str">
        <f>AK21</f>
        <v>B3</v>
      </c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9"/>
      <c r="BH50" s="381"/>
      <c r="BI50" s="382"/>
      <c r="BJ50" s="382"/>
      <c r="BK50" s="383"/>
      <c r="BL50" s="383"/>
      <c r="BM50" s="117"/>
      <c r="BN50" s="118"/>
      <c r="BO50" s="3"/>
      <c r="BP50" s="4"/>
      <c r="BQ50" s="4"/>
      <c r="BR50" s="5"/>
      <c r="BS50" s="6"/>
      <c r="BT50" s="6"/>
      <c r="BU50" s="6"/>
      <c r="BV50" s="6"/>
      <c r="BW50" s="6"/>
      <c r="BX50" s="6"/>
    </row>
    <row r="51" spans="1:76" ht="18" customHeight="1">
      <c r="A51" s="8"/>
      <c r="B51" s="422">
        <v>23</v>
      </c>
      <c r="C51" s="423"/>
      <c r="D51" s="457" t="s">
        <v>65</v>
      </c>
      <c r="E51" s="458"/>
      <c r="F51" s="459"/>
      <c r="G51" s="243">
        <v>1</v>
      </c>
      <c r="H51" s="244"/>
      <c r="I51" s="245"/>
      <c r="J51" s="342">
        <f>J50+TEXT($AA$11*($AD$11/1440)+($AO$11/1440)+($BC$11/1440),"hh:mm")</f>
        <v>0.5159722222222224</v>
      </c>
      <c r="K51" s="343"/>
      <c r="L51" s="343"/>
      <c r="M51" s="343"/>
      <c r="N51" s="343"/>
      <c r="O51" s="343"/>
      <c r="P51" s="343"/>
      <c r="Q51" s="312" t="str">
        <f>I19</f>
        <v>A1</v>
      </c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134" t="s">
        <v>35</v>
      </c>
      <c r="AM51" s="308" t="str">
        <f>I23</f>
        <v>A5</v>
      </c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9"/>
      <c r="BH51" s="381"/>
      <c r="BI51" s="382"/>
      <c r="BJ51" s="382"/>
      <c r="BK51" s="383"/>
      <c r="BL51" s="383"/>
      <c r="BM51" s="117"/>
      <c r="BN51" s="118"/>
      <c r="BO51" s="3"/>
      <c r="BP51" s="4"/>
      <c r="BQ51" s="4"/>
      <c r="BR51" s="5"/>
      <c r="BS51" s="6"/>
      <c r="BT51" s="6"/>
      <c r="BU51" s="6"/>
      <c r="BV51" s="6"/>
      <c r="BW51" s="6"/>
      <c r="BX51" s="6"/>
    </row>
    <row r="52" spans="1:76" ht="18" customHeight="1">
      <c r="A52" s="8"/>
      <c r="B52" s="340">
        <v>24</v>
      </c>
      <c r="C52" s="341"/>
      <c r="D52" s="454" t="s">
        <v>66</v>
      </c>
      <c r="E52" s="460"/>
      <c r="F52" s="461"/>
      <c r="G52" s="243">
        <v>2</v>
      </c>
      <c r="H52" s="244"/>
      <c r="I52" s="245"/>
      <c r="J52" s="342">
        <f>J51</f>
        <v>0.5159722222222224</v>
      </c>
      <c r="K52" s="343"/>
      <c r="L52" s="343"/>
      <c r="M52" s="343"/>
      <c r="N52" s="343"/>
      <c r="O52" s="343"/>
      <c r="P52" s="343"/>
      <c r="Q52" s="312" t="str">
        <f>AK19</f>
        <v>B1</v>
      </c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133" t="s">
        <v>35</v>
      </c>
      <c r="AM52" s="308" t="str">
        <f>AK23</f>
        <v>B5</v>
      </c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9"/>
      <c r="BH52" s="381"/>
      <c r="BI52" s="382"/>
      <c r="BJ52" s="382"/>
      <c r="BK52" s="383"/>
      <c r="BL52" s="383"/>
      <c r="BM52" s="117"/>
      <c r="BN52" s="118"/>
      <c r="BO52" s="41"/>
      <c r="BP52" s="41"/>
      <c r="BQ52" s="41"/>
      <c r="BR52" s="6"/>
      <c r="BS52" s="1"/>
      <c r="BT52" s="1"/>
      <c r="BU52" s="1"/>
      <c r="BV52" s="1"/>
      <c r="BW52" s="6"/>
      <c r="BX52" s="53"/>
    </row>
    <row r="53" spans="1:76" ht="18" customHeight="1">
      <c r="A53" s="8"/>
      <c r="B53" s="340">
        <v>25</v>
      </c>
      <c r="C53" s="341"/>
      <c r="D53" s="457" t="s">
        <v>65</v>
      </c>
      <c r="E53" s="458"/>
      <c r="F53" s="459"/>
      <c r="G53" s="243">
        <v>1</v>
      </c>
      <c r="H53" s="244"/>
      <c r="I53" s="245"/>
      <c r="J53" s="342">
        <f>J52+TEXT($AA$11*($AD$11/1440)+($AO$11/1440)+($BC$11/1440),"hh:mm")</f>
        <v>0.5250000000000001</v>
      </c>
      <c r="K53" s="343"/>
      <c r="L53" s="343"/>
      <c r="M53" s="343"/>
      <c r="N53" s="343"/>
      <c r="O53" s="343"/>
      <c r="P53" s="343"/>
      <c r="Q53" s="312" t="str">
        <f>I24</f>
        <v>A6</v>
      </c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133" t="s">
        <v>35</v>
      </c>
      <c r="AM53" s="308" t="str">
        <f>I20</f>
        <v>A2</v>
      </c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9"/>
      <c r="BH53" s="381"/>
      <c r="BI53" s="382"/>
      <c r="BJ53" s="382"/>
      <c r="BK53" s="383"/>
      <c r="BL53" s="383"/>
      <c r="BM53" s="117"/>
      <c r="BN53" s="118"/>
      <c r="BO53" s="41"/>
      <c r="BP53" s="41"/>
      <c r="BQ53" s="41"/>
      <c r="BR53" s="6"/>
      <c r="BS53" s="1"/>
      <c r="BT53" s="1"/>
      <c r="BU53" s="1"/>
      <c r="BV53" s="1"/>
      <c r="BW53" s="6"/>
      <c r="BX53" s="53"/>
    </row>
    <row r="54" spans="1:76" ht="18" customHeight="1">
      <c r="A54" s="8"/>
      <c r="B54" s="340">
        <v>26</v>
      </c>
      <c r="C54" s="341"/>
      <c r="D54" s="454" t="s">
        <v>66</v>
      </c>
      <c r="E54" s="460"/>
      <c r="F54" s="461"/>
      <c r="G54" s="243">
        <v>2</v>
      </c>
      <c r="H54" s="244"/>
      <c r="I54" s="245"/>
      <c r="J54" s="342">
        <f>J53</f>
        <v>0.5250000000000001</v>
      </c>
      <c r="K54" s="343"/>
      <c r="L54" s="343"/>
      <c r="M54" s="343"/>
      <c r="N54" s="343"/>
      <c r="O54" s="343"/>
      <c r="P54" s="343"/>
      <c r="Q54" s="312" t="str">
        <f>AK24</f>
        <v>B6</v>
      </c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133" t="s">
        <v>35</v>
      </c>
      <c r="AM54" s="308" t="str">
        <f>AK20</f>
        <v>B2</v>
      </c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9"/>
      <c r="BH54" s="381"/>
      <c r="BI54" s="382"/>
      <c r="BJ54" s="382"/>
      <c r="BK54" s="383"/>
      <c r="BL54" s="383"/>
      <c r="BM54" s="117"/>
      <c r="BN54" s="118"/>
      <c r="BO54" s="41"/>
      <c r="BP54" s="41"/>
      <c r="BQ54" s="41"/>
      <c r="BR54" s="6"/>
      <c r="BS54" s="1"/>
      <c r="BT54" s="1"/>
      <c r="BU54" s="1"/>
      <c r="BV54" s="1"/>
      <c r="BW54" s="6"/>
      <c r="BX54" s="53"/>
    </row>
    <row r="55" spans="1:76" ht="18" customHeight="1">
      <c r="A55" s="8"/>
      <c r="B55" s="422">
        <v>27</v>
      </c>
      <c r="C55" s="423"/>
      <c r="D55" s="457" t="s">
        <v>65</v>
      </c>
      <c r="E55" s="458"/>
      <c r="F55" s="459"/>
      <c r="G55" s="243">
        <v>1</v>
      </c>
      <c r="H55" s="244"/>
      <c r="I55" s="245"/>
      <c r="J55" s="342">
        <f>J54+TEXT($AA$11*($AD$11/1440)+($AO$11/1440)+($BC$11/1440),"hh:mm")</f>
        <v>0.5340277777777779</v>
      </c>
      <c r="K55" s="343"/>
      <c r="L55" s="343"/>
      <c r="M55" s="343"/>
      <c r="N55" s="343"/>
      <c r="O55" s="343"/>
      <c r="P55" s="343"/>
      <c r="Q55" s="312" t="str">
        <f>I21</f>
        <v>A3</v>
      </c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134" t="s">
        <v>35</v>
      </c>
      <c r="AM55" s="308" t="str">
        <f>I19</f>
        <v>A1</v>
      </c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9"/>
      <c r="BH55" s="381"/>
      <c r="BI55" s="382"/>
      <c r="BJ55" s="382"/>
      <c r="BK55" s="383"/>
      <c r="BL55" s="383"/>
      <c r="BM55" s="117"/>
      <c r="BN55" s="118"/>
      <c r="BO55" s="41"/>
      <c r="BP55" s="41"/>
      <c r="BQ55" s="41"/>
      <c r="BR55" s="6"/>
      <c r="BS55" s="1"/>
      <c r="BT55" s="1"/>
      <c r="BU55" s="1"/>
      <c r="BV55" s="1"/>
      <c r="BW55" s="6"/>
      <c r="BX55" s="53"/>
    </row>
    <row r="56" spans="1:76" ht="18" customHeight="1">
      <c r="A56" s="8"/>
      <c r="B56" s="340">
        <v>28</v>
      </c>
      <c r="C56" s="341"/>
      <c r="D56" s="454" t="s">
        <v>66</v>
      </c>
      <c r="E56" s="460"/>
      <c r="F56" s="461"/>
      <c r="G56" s="243">
        <v>2</v>
      </c>
      <c r="H56" s="244"/>
      <c r="I56" s="245"/>
      <c r="J56" s="342">
        <f>J55</f>
        <v>0.5340277777777779</v>
      </c>
      <c r="K56" s="343"/>
      <c r="L56" s="343"/>
      <c r="M56" s="343"/>
      <c r="N56" s="343"/>
      <c r="O56" s="343"/>
      <c r="P56" s="343"/>
      <c r="Q56" s="312" t="str">
        <f>AK21</f>
        <v>B3</v>
      </c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133" t="s">
        <v>35</v>
      </c>
      <c r="AM56" s="308" t="str">
        <f>AK19</f>
        <v>B1</v>
      </c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9"/>
      <c r="BH56" s="381"/>
      <c r="BI56" s="382"/>
      <c r="BJ56" s="382"/>
      <c r="BK56" s="383"/>
      <c r="BL56" s="383"/>
      <c r="BM56" s="117"/>
      <c r="BN56" s="118"/>
      <c r="BO56" s="41"/>
      <c r="BP56" s="41"/>
      <c r="BQ56" s="41"/>
      <c r="BR56" s="6"/>
      <c r="BS56" s="4"/>
      <c r="BT56" s="4"/>
      <c r="BU56" s="4"/>
      <c r="BV56" s="4"/>
      <c r="BW56" s="6"/>
      <c r="BX56" s="53"/>
    </row>
    <row r="57" spans="1:76" ht="18" customHeight="1">
      <c r="A57" s="8"/>
      <c r="B57" s="422">
        <v>29</v>
      </c>
      <c r="C57" s="423"/>
      <c r="D57" s="457" t="s">
        <v>65</v>
      </c>
      <c r="E57" s="458"/>
      <c r="F57" s="459"/>
      <c r="G57" s="243">
        <v>1</v>
      </c>
      <c r="H57" s="244"/>
      <c r="I57" s="245"/>
      <c r="J57" s="342">
        <f>J56+TEXT($AA$11*($AD$11/1440)+($AO$11/1440)+($BC$11/1440),"hh:mm")</f>
        <v>0.5430555555555556</v>
      </c>
      <c r="K57" s="343"/>
      <c r="L57" s="343"/>
      <c r="M57" s="343"/>
      <c r="N57" s="343"/>
      <c r="O57" s="343"/>
      <c r="P57" s="343"/>
      <c r="Q57" s="312" t="str">
        <f>I23</f>
        <v>A5</v>
      </c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134" t="s">
        <v>35</v>
      </c>
      <c r="AM57" s="308" t="str">
        <f>I22</f>
        <v>A4</v>
      </c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9"/>
      <c r="BH57" s="381"/>
      <c r="BI57" s="382"/>
      <c r="BJ57" s="382"/>
      <c r="BK57" s="383"/>
      <c r="BL57" s="383"/>
      <c r="BM57" s="117"/>
      <c r="BN57" s="118"/>
      <c r="BO57" s="41"/>
      <c r="BP57" s="41"/>
      <c r="BQ57" s="41"/>
      <c r="BR57" s="6"/>
      <c r="BS57" s="56"/>
      <c r="BT57" s="56"/>
      <c r="BU57" s="56"/>
      <c r="BV57" s="56"/>
      <c r="BW57" s="6"/>
      <c r="BX57" s="53"/>
    </row>
    <row r="58" spans="1:76" ht="18" customHeight="1" thickBot="1">
      <c r="A58" s="8"/>
      <c r="B58" s="386">
        <v>30</v>
      </c>
      <c r="C58" s="387"/>
      <c r="D58" s="462" t="s">
        <v>66</v>
      </c>
      <c r="E58" s="463"/>
      <c r="F58" s="464"/>
      <c r="G58" s="246">
        <v>2</v>
      </c>
      <c r="H58" s="247"/>
      <c r="I58" s="248"/>
      <c r="J58" s="390">
        <f>J57</f>
        <v>0.5430555555555556</v>
      </c>
      <c r="K58" s="391"/>
      <c r="L58" s="391"/>
      <c r="M58" s="391"/>
      <c r="N58" s="391"/>
      <c r="O58" s="391"/>
      <c r="P58" s="392"/>
      <c r="Q58" s="346" t="str">
        <f>AK23</f>
        <v>B5</v>
      </c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135" t="s">
        <v>35</v>
      </c>
      <c r="AM58" s="344" t="str">
        <f>AK22</f>
        <v>B4</v>
      </c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5"/>
      <c r="BH58" s="388"/>
      <c r="BI58" s="389"/>
      <c r="BJ58" s="389"/>
      <c r="BK58" s="406"/>
      <c r="BL58" s="406"/>
      <c r="BM58" s="117"/>
      <c r="BN58" s="118"/>
      <c r="BO58" s="41"/>
      <c r="BP58" s="41"/>
      <c r="BQ58" s="41"/>
      <c r="BR58" s="6"/>
      <c r="BS58" s="1"/>
      <c r="BT58" s="1"/>
      <c r="BU58" s="1"/>
      <c r="BV58" s="1"/>
      <c r="BW58" s="6"/>
      <c r="BX58" s="53"/>
    </row>
    <row r="59" spans="1:76" ht="18" customHeight="1" thickBot="1">
      <c r="A59" s="8"/>
      <c r="B59" s="8"/>
      <c r="C59" s="8"/>
      <c r="D59" s="8"/>
      <c r="E59" s="8"/>
      <c r="F59" s="8"/>
      <c r="G59" s="1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  <c r="T59" s="58"/>
      <c r="U59" s="58"/>
      <c r="V59" s="58"/>
      <c r="W59" s="58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60"/>
      <c r="BG59" s="60"/>
      <c r="BH59" s="60"/>
      <c r="BI59" s="60"/>
      <c r="BJ59" s="60"/>
      <c r="BK59" s="60"/>
      <c r="BL59" s="60"/>
      <c r="BM59" s="41"/>
      <c r="BN59" s="41"/>
      <c r="BO59" s="41"/>
      <c r="BP59" s="41"/>
      <c r="BQ59" s="41"/>
      <c r="BR59" s="61"/>
      <c r="BS59" s="29"/>
      <c r="BT59" s="29"/>
      <c r="BU59" s="29"/>
      <c r="BV59" s="29"/>
      <c r="BW59" s="6"/>
      <c r="BX59" s="53"/>
    </row>
    <row r="60" spans="1:76" ht="18" customHeight="1">
      <c r="A60" s="5"/>
      <c r="B60" s="138"/>
      <c r="C60" s="137" t="s">
        <v>67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Q60" s="138"/>
      <c r="R60" s="138"/>
      <c r="S60" s="139"/>
      <c r="T60" s="139"/>
      <c r="U60" s="139"/>
      <c r="V60" s="139"/>
      <c r="W60" s="139"/>
      <c r="X60" s="139"/>
      <c r="Y60" s="139"/>
      <c r="Z60" s="140"/>
      <c r="AA60" s="140"/>
      <c r="AB60" s="140"/>
      <c r="AC60" s="140"/>
      <c r="AD60" s="141"/>
      <c r="AE60" s="141"/>
      <c r="AF60" s="141"/>
      <c r="AG60" s="141"/>
      <c r="AH60" s="141"/>
      <c r="AI60" s="141"/>
      <c r="AJ60" s="141"/>
      <c r="AK60" s="141"/>
      <c r="AL60" s="141"/>
      <c r="AM60" s="297" t="str">
        <f>R68</f>
        <v>A1</v>
      </c>
      <c r="AN60" s="291"/>
      <c r="AO60" s="291"/>
      <c r="AP60" s="294" t="str">
        <f>R69</f>
        <v>A2</v>
      </c>
      <c r="AQ60" s="294"/>
      <c r="AR60" s="294"/>
      <c r="AS60" s="291" t="str">
        <f>R70</f>
        <v>A3</v>
      </c>
      <c r="AT60" s="291"/>
      <c r="AU60" s="291"/>
      <c r="AV60" s="294" t="str">
        <f>R71</f>
        <v>A4</v>
      </c>
      <c r="AW60" s="294"/>
      <c r="AX60" s="294"/>
      <c r="AY60" s="294" t="str">
        <f>R72</f>
        <v>A5</v>
      </c>
      <c r="AZ60" s="294"/>
      <c r="BA60" s="294"/>
      <c r="BB60" s="350" t="str">
        <f>R73</f>
        <v>A6</v>
      </c>
      <c r="BC60" s="351"/>
      <c r="BD60" s="352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</row>
    <row r="61" spans="1:76" ht="18" customHeight="1">
      <c r="A61" s="5"/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8"/>
      <c r="Q61" s="138"/>
      <c r="R61" s="138"/>
      <c r="S61" s="139"/>
      <c r="T61" s="139"/>
      <c r="U61" s="139"/>
      <c r="V61" s="139"/>
      <c r="W61" s="139"/>
      <c r="X61" s="139"/>
      <c r="Y61" s="139"/>
      <c r="Z61" s="140"/>
      <c r="AA61" s="140"/>
      <c r="AB61" s="140"/>
      <c r="AC61" s="140"/>
      <c r="AD61" s="141"/>
      <c r="AE61" s="141"/>
      <c r="AF61" s="141"/>
      <c r="AG61" s="141"/>
      <c r="AH61" s="141"/>
      <c r="AI61" s="141"/>
      <c r="AJ61" s="141"/>
      <c r="AK61" s="141"/>
      <c r="AL61" s="141"/>
      <c r="AM61" s="298"/>
      <c r="AN61" s="292"/>
      <c r="AO61" s="292"/>
      <c r="AP61" s="295"/>
      <c r="AQ61" s="295"/>
      <c r="AR61" s="295"/>
      <c r="AS61" s="292"/>
      <c r="AT61" s="292"/>
      <c r="AU61" s="292"/>
      <c r="AV61" s="295"/>
      <c r="AW61" s="295"/>
      <c r="AX61" s="295"/>
      <c r="AY61" s="295"/>
      <c r="AZ61" s="295"/>
      <c r="BA61" s="295"/>
      <c r="BB61" s="353"/>
      <c r="BC61" s="354"/>
      <c r="BD61" s="355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</row>
    <row r="62" spans="1:76" ht="18" customHeight="1">
      <c r="A62" s="5"/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8"/>
      <c r="Q62" s="138"/>
      <c r="R62" s="138"/>
      <c r="S62" s="139"/>
      <c r="T62" s="139"/>
      <c r="U62" s="139"/>
      <c r="V62" s="139"/>
      <c r="W62" s="139"/>
      <c r="X62" s="139"/>
      <c r="Y62" s="139"/>
      <c r="Z62" s="140"/>
      <c r="AA62" s="140"/>
      <c r="AB62" s="140"/>
      <c r="AC62" s="140"/>
      <c r="AD62" s="141"/>
      <c r="AE62" s="141"/>
      <c r="AF62" s="141"/>
      <c r="AG62" s="141"/>
      <c r="AH62" s="141"/>
      <c r="AI62" s="141"/>
      <c r="AJ62" s="141"/>
      <c r="AK62" s="141"/>
      <c r="AL62" s="141"/>
      <c r="AM62" s="298"/>
      <c r="AN62" s="292"/>
      <c r="AO62" s="292"/>
      <c r="AP62" s="295"/>
      <c r="AQ62" s="295"/>
      <c r="AR62" s="295"/>
      <c r="AS62" s="292"/>
      <c r="AT62" s="292"/>
      <c r="AU62" s="292"/>
      <c r="AV62" s="295"/>
      <c r="AW62" s="295"/>
      <c r="AX62" s="295"/>
      <c r="AY62" s="295"/>
      <c r="AZ62" s="295"/>
      <c r="BA62" s="295"/>
      <c r="BB62" s="353"/>
      <c r="BC62" s="354"/>
      <c r="BD62" s="355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</row>
    <row r="63" spans="1:76" ht="18" customHeight="1">
      <c r="A63" s="5"/>
      <c r="B63" s="138"/>
      <c r="C63" s="139"/>
      <c r="D63" s="139"/>
      <c r="E63" s="139"/>
      <c r="F63" s="139"/>
      <c r="G63" s="139"/>
      <c r="H63" s="142"/>
      <c r="I63" s="142"/>
      <c r="J63" s="142"/>
      <c r="K63" s="142"/>
      <c r="L63" s="142"/>
      <c r="M63" s="142"/>
      <c r="N63" s="142"/>
      <c r="O63" s="139"/>
      <c r="P63" s="138"/>
      <c r="Q63" s="138"/>
      <c r="R63" s="138"/>
      <c r="S63" s="139"/>
      <c r="T63" s="139"/>
      <c r="U63" s="139"/>
      <c r="V63" s="139"/>
      <c r="W63" s="139"/>
      <c r="X63" s="139"/>
      <c r="Y63" s="139"/>
      <c r="Z63" s="140"/>
      <c r="AA63" s="140"/>
      <c r="AB63" s="140"/>
      <c r="AC63" s="140"/>
      <c r="AD63" s="141"/>
      <c r="AE63" s="141"/>
      <c r="AF63" s="141"/>
      <c r="AG63" s="141"/>
      <c r="AH63" s="141"/>
      <c r="AI63" s="141"/>
      <c r="AJ63" s="141"/>
      <c r="AK63" s="141"/>
      <c r="AL63" s="141"/>
      <c r="AM63" s="298"/>
      <c r="AN63" s="292"/>
      <c r="AO63" s="292"/>
      <c r="AP63" s="295"/>
      <c r="AQ63" s="295"/>
      <c r="AR63" s="295"/>
      <c r="AS63" s="292"/>
      <c r="AT63" s="292"/>
      <c r="AU63" s="292"/>
      <c r="AV63" s="295"/>
      <c r="AW63" s="295"/>
      <c r="AX63" s="295"/>
      <c r="AY63" s="295"/>
      <c r="AZ63" s="295"/>
      <c r="BA63" s="295"/>
      <c r="BB63" s="353"/>
      <c r="BC63" s="354"/>
      <c r="BD63" s="355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</row>
    <row r="64" spans="1:76" ht="18" customHeight="1">
      <c r="A64" s="5"/>
      <c r="B64" s="138"/>
      <c r="C64" s="138"/>
      <c r="D64" s="138"/>
      <c r="E64" s="138"/>
      <c r="F64" s="138"/>
      <c r="G64" s="139"/>
      <c r="H64" s="143"/>
      <c r="I64" s="143"/>
      <c r="J64" s="143"/>
      <c r="K64" s="143"/>
      <c r="L64" s="143"/>
      <c r="M64" s="143"/>
      <c r="N64" s="143"/>
      <c r="O64" s="139"/>
      <c r="P64" s="139"/>
      <c r="Q64" s="139"/>
      <c r="R64" s="139"/>
      <c r="S64" s="140"/>
      <c r="T64" s="140"/>
      <c r="U64" s="140"/>
      <c r="V64" s="140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M64" s="298"/>
      <c r="AN64" s="292"/>
      <c r="AO64" s="292"/>
      <c r="AP64" s="295"/>
      <c r="AQ64" s="295"/>
      <c r="AR64" s="295"/>
      <c r="AS64" s="292"/>
      <c r="AT64" s="292"/>
      <c r="AU64" s="292"/>
      <c r="AV64" s="295"/>
      <c r="AW64" s="295"/>
      <c r="AX64" s="295"/>
      <c r="AY64" s="295"/>
      <c r="AZ64" s="295"/>
      <c r="BA64" s="295"/>
      <c r="BB64" s="353"/>
      <c r="BC64" s="354"/>
      <c r="BD64" s="355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</row>
    <row r="65" spans="1:76" ht="18" customHeight="1">
      <c r="A65" s="5"/>
      <c r="B65" s="138"/>
      <c r="C65" s="138"/>
      <c r="D65" s="138"/>
      <c r="E65" s="138"/>
      <c r="F65" s="138"/>
      <c r="G65" s="139"/>
      <c r="O65" s="139"/>
      <c r="AM65" s="298"/>
      <c r="AN65" s="292"/>
      <c r="AO65" s="292"/>
      <c r="AP65" s="295"/>
      <c r="AQ65" s="295"/>
      <c r="AR65" s="295"/>
      <c r="AS65" s="292"/>
      <c r="AT65" s="292"/>
      <c r="AU65" s="292"/>
      <c r="AV65" s="295"/>
      <c r="AW65" s="295"/>
      <c r="AX65" s="295"/>
      <c r="AY65" s="295"/>
      <c r="AZ65" s="295"/>
      <c r="BA65" s="295"/>
      <c r="BB65" s="353"/>
      <c r="BC65" s="354"/>
      <c r="BD65" s="355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</row>
    <row r="66" spans="1:76" ht="18" customHeight="1" thickBot="1">
      <c r="A66" s="5"/>
      <c r="H66" s="447" t="s">
        <v>22</v>
      </c>
      <c r="I66" s="447"/>
      <c r="J66" s="447"/>
      <c r="K66" s="447"/>
      <c r="L66" s="447"/>
      <c r="M66" s="447"/>
      <c r="N66" s="447"/>
      <c r="O66" s="139"/>
      <c r="AM66" s="298"/>
      <c r="AN66" s="292"/>
      <c r="AO66" s="292"/>
      <c r="AP66" s="295"/>
      <c r="AQ66" s="295"/>
      <c r="AR66" s="295"/>
      <c r="AS66" s="292"/>
      <c r="AT66" s="292"/>
      <c r="AU66" s="292"/>
      <c r="AV66" s="295"/>
      <c r="AW66" s="295"/>
      <c r="AX66" s="295"/>
      <c r="AY66" s="295"/>
      <c r="AZ66" s="295"/>
      <c r="BA66" s="295"/>
      <c r="BB66" s="353"/>
      <c r="BC66" s="354"/>
      <c r="BD66" s="355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</row>
    <row r="67" spans="1:76" ht="18" customHeight="1" thickBot="1">
      <c r="A67" s="2"/>
      <c r="H67" s="446" t="s">
        <v>26</v>
      </c>
      <c r="I67" s="446"/>
      <c r="J67" s="446"/>
      <c r="K67" s="446"/>
      <c r="L67" s="446" t="s">
        <v>27</v>
      </c>
      <c r="M67" s="446"/>
      <c r="N67" s="446"/>
      <c r="O67" s="139"/>
      <c r="P67" s="361" t="str">
        <f>IF(' '!K10=0,I18,IF(' '!A10&lt;&gt;' '!K10,"es liegen nicht alle Ergebnisse vor",I18))</f>
        <v>Gruppe A</v>
      </c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299"/>
      <c r="AN67" s="293"/>
      <c r="AO67" s="293"/>
      <c r="AP67" s="296"/>
      <c r="AQ67" s="296"/>
      <c r="AR67" s="296"/>
      <c r="AS67" s="293"/>
      <c r="AT67" s="293"/>
      <c r="AU67" s="293"/>
      <c r="AV67" s="296"/>
      <c r="AW67" s="296"/>
      <c r="AX67" s="296"/>
      <c r="AY67" s="296"/>
      <c r="AZ67" s="296"/>
      <c r="BA67" s="296"/>
      <c r="BB67" s="356"/>
      <c r="BC67" s="357"/>
      <c r="BD67" s="358"/>
      <c r="BE67" s="436" t="s">
        <v>28</v>
      </c>
      <c r="BF67" s="347"/>
      <c r="BG67" s="347" t="s">
        <v>29</v>
      </c>
      <c r="BH67" s="347"/>
      <c r="BI67" s="347" t="s">
        <v>30</v>
      </c>
      <c r="BJ67" s="347"/>
      <c r="BK67" s="347" t="s">
        <v>31</v>
      </c>
      <c r="BL67" s="347"/>
      <c r="BM67" s="347" t="s">
        <v>32</v>
      </c>
      <c r="BN67" s="347"/>
      <c r="BO67" s="347"/>
      <c r="BP67" s="347"/>
      <c r="BQ67" s="347"/>
      <c r="BR67" s="347" t="s">
        <v>33</v>
      </c>
      <c r="BS67" s="347"/>
      <c r="BT67" s="347"/>
      <c r="BU67" s="347" t="s">
        <v>34</v>
      </c>
      <c r="BV67" s="347"/>
      <c r="BW67" s="348"/>
      <c r="BX67" s="130"/>
    </row>
    <row r="68" spans="1:76" ht="18" customHeight="1">
      <c r="A68" s="40"/>
      <c r="H68" s="437"/>
      <c r="I68" s="438"/>
      <c r="J68" s="438"/>
      <c r="K68" s="439"/>
      <c r="L68" s="396"/>
      <c r="M68" s="397"/>
      <c r="N68" s="398"/>
      <c r="O68" s="139"/>
      <c r="P68" s="370">
        <f>IF(' '!$K$10=0,"",1)</f>
      </c>
      <c r="Q68" s="371"/>
      <c r="R68" s="304" t="str">
        <f>IF(' '!$K$10=0,I19,VLOOKUP(' '!A4,' '!$B$4:$N$9,4,0))</f>
        <v>A1</v>
      </c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0"/>
      <c r="AN68" s="300"/>
      <c r="AO68" s="301"/>
      <c r="AP68" s="274">
        <f>IF(AND(R68&amp;$AP$60=VLOOKUP(R68&amp;$AP$60,' '!$C$25:$G$84,1,0),VLOOKUP(R68&amp;$AP$60,' '!$C$25:$G$84,4,0)&lt;&gt;""),VLOOKUP(R68&amp;$AP$60,' '!$C$25:$G$84,4,0),VLOOKUP(R68&amp;$AP$60,' '!$C$25:$G$84,5,0))</f>
      </c>
      <c r="AQ68" s="275"/>
      <c r="AR68" s="276"/>
      <c r="AS68" s="274">
        <f>IF(AND(R68&amp;$AS$60=VLOOKUP(R68&amp;$AS$60,' '!$C$25:$G$84,1,0),VLOOKUP(R68&amp;$AS$60,' '!$C$25:$G$84,4,0)&lt;&gt;""),VLOOKUP(R68&amp;$AS$60,' '!$C$25:$G$84,4,0),VLOOKUP(R68&amp;$AS$60,' '!$C$25:$G$84,5,0))</f>
      </c>
      <c r="AT68" s="275"/>
      <c r="AU68" s="276"/>
      <c r="AV68" s="274">
        <f>IF(AND(R68&amp;$AV$60=VLOOKUP(R68&amp;$AV$60,' '!$C$25:$G$84,1,0),VLOOKUP(R68&amp;$AV$60,' '!$C$25:$G$84,4,0)&lt;&gt;""),VLOOKUP(R68&amp;$AV$60,' '!$C$25:$G$84,4,0),VLOOKUP(R68&amp;$AV$60,' '!$C$25:$G$84,5,0))</f>
      </c>
      <c r="AW68" s="275"/>
      <c r="AX68" s="276"/>
      <c r="AY68" s="274">
        <f>IF(AND(R68&amp;$AY$60=VLOOKUP(R68&amp;$AY$60,' '!$C$25:$G$84,1,0),VLOOKUP(R68&amp;$AY$60,' '!$C$25:$G$84,4,0)&lt;&gt;""),VLOOKUP(R68&amp;$AY$60,' '!$C$25:$G$84,4,0),VLOOKUP(R68&amp;$AY$60,' '!$C$25:$G$84,5,0))</f>
      </c>
      <c r="AZ68" s="275"/>
      <c r="BA68" s="276"/>
      <c r="BB68" s="283">
        <f>IF(AND(R68&amp;$BB$60=VLOOKUP(R68&amp;$BB$60,' '!$C$25:$G$84,1,0),VLOOKUP(R68&amp;$BB$60,' '!$C$25:$G$84,4,0)&lt;&gt;""),VLOOKUP(R68&amp;$BB$60,' '!$C$25:$G$84,4,0),VLOOKUP(R68&amp;$BB$60,' '!$C$25:$G$84,5,0))</f>
      </c>
      <c r="BC68" s="284"/>
      <c r="BD68" s="284"/>
      <c r="BE68" s="284">
        <f>IF(' '!$K$10=0,"",VLOOKUP(' '!A4,' '!$B$4:$N$9,10,0))</f>
      </c>
      <c r="BF68" s="424"/>
      <c r="BG68" s="349">
        <f>IF(' '!$K$10=0,"",VLOOKUP(' '!A4,' '!$B$4:$N$9,11,0))</f>
      </c>
      <c r="BH68" s="349"/>
      <c r="BI68" s="349">
        <f>IF(' '!$K$10=0,"",VLOOKUP(' '!A4,' '!$B$4:$N$9,12,0))</f>
      </c>
      <c r="BJ68" s="349"/>
      <c r="BK68" s="349">
        <f>IF(' '!$K$10=0,"",VLOOKUP(' '!A4,' '!$B$4:$N$9,13,0))</f>
      </c>
      <c r="BL68" s="349"/>
      <c r="BM68" s="349">
        <f>IF(' '!$K$10=0,"",VLOOKUP(' '!A4,' '!$B$4:$N$9,5,0))</f>
      </c>
      <c r="BN68" s="421"/>
      <c r="BO68" s="144">
        <f>IF(' '!$K$10=0,"",":")</f>
      </c>
      <c r="BP68" s="408">
        <f>IF(' '!$K$10=0,"",VLOOKUP(' '!A4,' '!$B$4:$N$9,6,0))</f>
      </c>
      <c r="BQ68" s="408"/>
      <c r="BR68" s="359">
        <f>IF(' '!$K$10=0,"",BM68-BP68)</f>
      </c>
      <c r="BS68" s="360"/>
      <c r="BT68" s="360"/>
      <c r="BU68" s="274">
        <f>IF(' '!$K$10=0,"",VLOOKUP(' '!A4,' '!$B$4:$N$9,7,0))</f>
      </c>
      <c r="BV68" s="275"/>
      <c r="BW68" s="364"/>
      <c r="BX68" s="130"/>
    </row>
    <row r="69" spans="1:76" ht="18" customHeight="1">
      <c r="A69" s="2"/>
      <c r="H69" s="437"/>
      <c r="I69" s="438"/>
      <c r="J69" s="438"/>
      <c r="K69" s="439"/>
      <c r="L69" s="396"/>
      <c r="M69" s="397"/>
      <c r="N69" s="398"/>
      <c r="O69" s="139"/>
      <c r="P69" s="366">
        <f>IF(' '!$K$10=0,"",IF(VLOOKUP(' '!A5,' '!$B$4:$D$9,3,0)=MAX(P$68:P68),"",' '!A5))</f>
      </c>
      <c r="Q69" s="367"/>
      <c r="R69" s="302" t="str">
        <f>IF(' '!$K$10=0,I20,VLOOKUP(' '!A5,' '!$B$4:$N$9,4,0))</f>
        <v>A2</v>
      </c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257">
        <f>IF(AND(R69&amp;$AM$60=VLOOKUP(R69&amp;$AM$60,' '!$C$25:$G$84,1,0),VLOOKUP(R69&amp;$AM$60,' '!$C$25:$G$84,4,0)&lt;&gt;""),VLOOKUP(R69&amp;$AM$60,' '!$C$25:$G$84,4,0),VLOOKUP(R69&amp;$AM$60,' '!$C$25:$G$84,5,0))</f>
      </c>
      <c r="AN69" s="257"/>
      <c r="AO69" s="258"/>
      <c r="AP69" s="263"/>
      <c r="AQ69" s="264"/>
      <c r="AR69" s="265"/>
      <c r="AS69" s="260">
        <f>IF(AND(R69&amp;$AS$60=VLOOKUP(R69&amp;$AS$60,' '!$C$25:$G$84,1,0),VLOOKUP(R69&amp;$AS$60,' '!$C$25:$G$84,4,0)&lt;&gt;""),VLOOKUP(R69&amp;$AS$60,' '!$C$25:$G$84,4,0),VLOOKUP(R69&amp;$AS$60,' '!$C$25:$G$84,5,0))</f>
      </c>
      <c r="AT69" s="261"/>
      <c r="AU69" s="262"/>
      <c r="AV69" s="260">
        <f>IF(AND(R69&amp;$AV$60=VLOOKUP(R69&amp;$AV$60,' '!$C$25:$G$84,1,0),VLOOKUP(R69&amp;$AV$60,' '!$C$25:$G$84,4,0)&lt;&gt;""),VLOOKUP(R69&amp;$AV$60,' '!$C$25:$G$84,4,0),VLOOKUP(R69&amp;$AV$60,' '!$C$25:$G$84,5,0))</f>
      </c>
      <c r="AW69" s="261"/>
      <c r="AX69" s="262"/>
      <c r="AY69" s="260">
        <f>IF(AND(R69&amp;$AY$60=VLOOKUP(R69&amp;$AY$60,' '!$C$25:$G$84,1,0),VLOOKUP(R69&amp;$AY$60,' '!$C$25:$G$84,4,0)&lt;&gt;""),VLOOKUP(R69&amp;$AY$60,' '!$C$25:$G$84,4,0),VLOOKUP(R69&amp;$AY$60,' '!$C$25:$G$84,5,0))</f>
      </c>
      <c r="AZ69" s="261"/>
      <c r="BA69" s="262"/>
      <c r="BB69" s="266">
        <f>IF(AND(R69&amp;$BB$60=VLOOKUP(R69&amp;$BB$60,' '!$C$25:$G$84,1,0),VLOOKUP(R69&amp;$BB$60,' '!$C$25:$G$84,4,0)&lt;&gt;""),VLOOKUP(R69&amp;$BB$60,' '!$C$25:$G$84,4,0),VLOOKUP(R69&amp;$BB$60,' '!$C$25:$G$84,5,0))</f>
      </c>
      <c r="BC69" s="257"/>
      <c r="BD69" s="257"/>
      <c r="BE69" s="399">
        <f>IF(' '!$K$10=0,"",VLOOKUP(' '!A5,' '!$B$4:$N$9,10,0))</f>
      </c>
      <c r="BF69" s="400"/>
      <c r="BG69" s="349">
        <f>IF(' '!$K$10=0,"",VLOOKUP(' '!A5,' '!$B$4:$N$9,11,0))</f>
      </c>
      <c r="BH69" s="349"/>
      <c r="BI69" s="349">
        <f>IF(' '!$K$10=0,"",VLOOKUP(' '!A5,' '!$B$4:$N$9,12,0))</f>
      </c>
      <c r="BJ69" s="349"/>
      <c r="BK69" s="349">
        <f>IF(' '!$K$10=0,"",VLOOKUP(' '!A5,' '!$B$4:$N$9,13,0))</f>
      </c>
      <c r="BL69" s="349"/>
      <c r="BM69" s="349">
        <f>IF(' '!$K$10=0,"",VLOOKUP(' '!A5,' '!$B$4:$N$9,5,0))</f>
      </c>
      <c r="BN69" s="421"/>
      <c r="BO69" s="146">
        <f>IF(' '!$K$10=0,"",":")</f>
      </c>
      <c r="BP69" s="408">
        <f>IF(' '!$K$10=0,"",VLOOKUP(' '!A5,' '!$B$4:$N$9,6,0))</f>
      </c>
      <c r="BQ69" s="408"/>
      <c r="BR69" s="359">
        <f>IF(' '!$K$10=0,"",BM69-BP69)</f>
      </c>
      <c r="BS69" s="360"/>
      <c r="BT69" s="360"/>
      <c r="BU69" s="260">
        <f>IF(' '!$K$10=0,"",VLOOKUP(' '!A5,' '!$B$4:$N$9,7,0))</f>
      </c>
      <c r="BV69" s="261"/>
      <c r="BW69" s="363"/>
      <c r="BX69" s="130"/>
    </row>
    <row r="70" spans="1:76" ht="18" customHeight="1">
      <c r="A70" s="2"/>
      <c r="H70" s="437"/>
      <c r="I70" s="438"/>
      <c r="J70" s="438"/>
      <c r="K70" s="439"/>
      <c r="L70" s="396"/>
      <c r="M70" s="397"/>
      <c r="N70" s="398"/>
      <c r="O70" s="139"/>
      <c r="P70" s="366">
        <f>IF(' '!$K$10=0,"",IF(VLOOKUP(' '!A6,' '!$B$4:$D$9,3,0)=MAX(P$68:P69),"",' '!A6))</f>
      </c>
      <c r="Q70" s="367"/>
      <c r="R70" s="302" t="str">
        <f>IF(' '!$K$10=0,I21,VLOOKUP(' '!A6,' '!$B$4:$N$9,4,0))</f>
        <v>A3</v>
      </c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257">
        <f>IF(AND(R70&amp;$AM$60=VLOOKUP(R70&amp;$AM$60,' '!$C$25:$G$84,1,0),VLOOKUP(R70&amp;$AM$60,' '!$C$25:$G$84,4,0)&lt;&gt;""),VLOOKUP(R70&amp;$AM$60,' '!$C$25:$G$84,4,0),VLOOKUP(R70&amp;$AM$60,' '!$C$25:$G$84,5,0))</f>
      </c>
      <c r="AN70" s="257"/>
      <c r="AO70" s="258"/>
      <c r="AP70" s="260">
        <f>IF(AND(R70&amp;$AP$60=VLOOKUP(R70&amp;$AP$60,' '!$C$25:$G$84,1,0),VLOOKUP(R70&amp;$AP$60,' '!$C$25:$G$84,4,0)&lt;&gt;""),VLOOKUP(R70&amp;$AP$60,' '!$C$25:$G$84,4,0),VLOOKUP(R70&amp;$AP$60,' '!$C$25:$G$84,5,0))</f>
      </c>
      <c r="AQ70" s="261"/>
      <c r="AR70" s="262"/>
      <c r="AS70" s="263"/>
      <c r="AT70" s="264"/>
      <c r="AU70" s="265"/>
      <c r="AV70" s="260">
        <f>IF(AND(R70&amp;$AV$60=VLOOKUP(R70&amp;$AV$60,' '!$C$25:$G$84,1,0),VLOOKUP(R70&amp;$AV$60,' '!$C$25:$G$84,4,0)&lt;&gt;""),VLOOKUP(R70&amp;$AV$60,' '!$C$25:$G$84,4,0),VLOOKUP(R70&amp;$AV$60,' '!$C$25:$G$84,5,0))</f>
      </c>
      <c r="AW70" s="261"/>
      <c r="AX70" s="262"/>
      <c r="AY70" s="260">
        <f>IF(AND(R70&amp;$AY$60=VLOOKUP(R70&amp;$AY$60,' '!$C$25:$G$84,1,0),VLOOKUP(R70&amp;$AY$60,' '!$C$25:$G$84,4,0)&lt;&gt;""),VLOOKUP(R70&amp;$AY$60,' '!$C$25:$G$84,4,0),VLOOKUP(R70&amp;$AY$60,' '!$C$25:$G$84,5,0))</f>
      </c>
      <c r="AZ70" s="261"/>
      <c r="BA70" s="262"/>
      <c r="BB70" s="266">
        <f>IF(AND(R70&amp;$BB$60=VLOOKUP(R70&amp;$BB$60,' '!$C$25:$G$84,1,0),VLOOKUP(R70&amp;$BB$60,' '!$C$25:$G$84,4,0)&lt;&gt;""),VLOOKUP(R70&amp;$BB$60,' '!$C$25:$G$84,4,0),VLOOKUP(R70&amp;$BB$60,' '!$C$25:$G$84,5,0))</f>
      </c>
      <c r="BC70" s="257"/>
      <c r="BD70" s="257"/>
      <c r="BE70" s="399">
        <f>IF(' '!$K$10=0,"",VLOOKUP(' '!A6,' '!$B$4:$N$9,10,0))</f>
      </c>
      <c r="BF70" s="400"/>
      <c r="BG70" s="349">
        <f>IF(' '!$K$10=0,"",VLOOKUP(' '!A6,' '!$B$4:$N$9,11,0))</f>
      </c>
      <c r="BH70" s="349"/>
      <c r="BI70" s="349">
        <f>IF(' '!$K$10=0,"",VLOOKUP(' '!A6,' '!$B$4:$N$9,12,0))</f>
      </c>
      <c r="BJ70" s="349"/>
      <c r="BK70" s="349">
        <f>IF(' '!$K$10=0,"",VLOOKUP(' '!A6,' '!$B$4:$N$9,13,0))</f>
      </c>
      <c r="BL70" s="349"/>
      <c r="BM70" s="349">
        <f>IF(' '!$K$10=0,"",VLOOKUP(' '!A6,' '!$B$4:$N$9,5,0))</f>
      </c>
      <c r="BN70" s="421"/>
      <c r="BO70" s="146">
        <f>IF(' '!$K$10=0,"",":")</f>
      </c>
      <c r="BP70" s="408">
        <f>IF(' '!$K$10=0,"",VLOOKUP(' '!A6,' '!$B$4:$N$9,6,0))</f>
      </c>
      <c r="BQ70" s="408"/>
      <c r="BR70" s="359">
        <f>IF(' '!$K$10=0,"",BM70-BP70)</f>
      </c>
      <c r="BS70" s="360"/>
      <c r="BT70" s="360"/>
      <c r="BU70" s="260">
        <f>IF(' '!$K$10=0,"",VLOOKUP(' '!A6,' '!$B$4:$N$9,7,0))</f>
      </c>
      <c r="BV70" s="261"/>
      <c r="BW70" s="363"/>
      <c r="BX70" s="130"/>
    </row>
    <row r="71" spans="1:76" ht="18" customHeight="1">
      <c r="A71" s="2"/>
      <c r="H71" s="437"/>
      <c r="I71" s="438"/>
      <c r="J71" s="438"/>
      <c r="K71" s="439"/>
      <c r="L71" s="396"/>
      <c r="M71" s="397"/>
      <c r="N71" s="398"/>
      <c r="O71" s="139"/>
      <c r="P71" s="366">
        <f>IF(' '!$K$10=0,"",IF(VLOOKUP(' '!A7,' '!$B$4:$D$9,3,0)=MAX(P$68:P70),"",' '!A7))</f>
      </c>
      <c r="Q71" s="367"/>
      <c r="R71" s="302" t="str">
        <f>IF(' '!$K$10=0,I22,VLOOKUP(' '!A7,' '!$B$4:$N$9,4,0))</f>
        <v>A4</v>
      </c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257">
        <f>IF(AND(R71&amp;$AM$60=VLOOKUP(R71&amp;$AM$60,' '!$C$25:$G$84,1,0),VLOOKUP(R71&amp;$AM$60,' '!$C$25:$G$84,4,0)&lt;&gt;""),VLOOKUP(R71&amp;$AM$60,' '!$C$25:$G$84,4,0),VLOOKUP(R71&amp;$AM$60,' '!$C$25:$G$84,5,0))</f>
      </c>
      <c r="AN71" s="257"/>
      <c r="AO71" s="258"/>
      <c r="AP71" s="260">
        <f>IF(AND(R71&amp;$AP$60=VLOOKUP(R71&amp;$AP$60,' '!$C$25:$G$84,1,0),VLOOKUP(R71&amp;$AP$60,' '!$C$25:$G$84,4,0)&lt;&gt;""),VLOOKUP(R71&amp;$AP$60,' '!$C$25:$G$84,4,0),VLOOKUP(R71&amp;$AP$60,' '!$C$25:$G$84,5,0))</f>
      </c>
      <c r="AQ71" s="261"/>
      <c r="AR71" s="262"/>
      <c r="AS71" s="260">
        <f>IF(AND(R71&amp;$AS$60=VLOOKUP(R71&amp;$AS$60,' '!$C$25:$G$84,1,0),VLOOKUP(R71&amp;$AS$60,' '!$C$25:$G$84,4,0)&lt;&gt;""),VLOOKUP(R71&amp;$AS$60,' '!$C$25:$G$84,4,0),VLOOKUP(R71&amp;$AS$60,' '!$C$25:$G$84,5,0))</f>
      </c>
      <c r="AT71" s="261"/>
      <c r="AU71" s="262"/>
      <c r="AV71" s="263"/>
      <c r="AW71" s="264"/>
      <c r="AX71" s="265"/>
      <c r="AY71" s="260">
        <f>IF(AND(R71&amp;$AY$60=VLOOKUP(R71&amp;$AY$60,' '!$C$25:$G$84,1,0),VLOOKUP(R71&amp;$AY$60,' '!$C$25:$G$84,4,0)&lt;&gt;""),VLOOKUP(R71&amp;$AY$60,' '!$C$25:$G$84,4,0),VLOOKUP(R71&amp;$AY$60,' '!$C$25:$G$84,5,0))</f>
      </c>
      <c r="AZ71" s="261"/>
      <c r="BA71" s="262"/>
      <c r="BB71" s="266">
        <f>IF(AND(R71&amp;$BB$60=VLOOKUP(R71&amp;$BB$60,' '!$C$25:$G$84,1,0),VLOOKUP(R71&amp;$BB$60,' '!$C$25:$G$84,4,0)&lt;&gt;""),VLOOKUP(R71&amp;$BB$60,' '!$C$25:$G$84,4,0),VLOOKUP(R71&amp;$BB$60,' '!$C$25:$G$84,5,0))</f>
      </c>
      <c r="BC71" s="257"/>
      <c r="BD71" s="257"/>
      <c r="BE71" s="399">
        <f>IF(' '!$K$10=0,"",VLOOKUP(' '!A7,' '!$B$4:$N$9,10,0))</f>
      </c>
      <c r="BF71" s="400"/>
      <c r="BG71" s="349">
        <f>IF(' '!$K$10=0,"",VLOOKUP(' '!A7,' '!$B$4:$N$9,11,0))</f>
      </c>
      <c r="BH71" s="349"/>
      <c r="BI71" s="349">
        <f>IF(' '!$K$10=0,"",VLOOKUP(' '!A7,' '!$B$4:$N$9,12,0))</f>
      </c>
      <c r="BJ71" s="349"/>
      <c r="BK71" s="349">
        <f>IF(' '!$K$10=0,"",VLOOKUP(' '!A7,' '!$B$4:$N$9,13,0))</f>
      </c>
      <c r="BL71" s="349"/>
      <c r="BM71" s="349">
        <f>IF(' '!$K$10=0,"",VLOOKUP(' '!A7,' '!$B$4:$N$9,5,0))</f>
      </c>
      <c r="BN71" s="421"/>
      <c r="BO71" s="146">
        <f>IF(' '!$K$10=0,"",":")</f>
      </c>
      <c r="BP71" s="408">
        <f>IF(' '!$K$10=0,"",VLOOKUP(' '!A7,' '!$B$4:$N$9,6,0))</f>
      </c>
      <c r="BQ71" s="408"/>
      <c r="BR71" s="359">
        <f>IF(' '!$K$10=0,"",BM71-BP71)</f>
      </c>
      <c r="BS71" s="360"/>
      <c r="BT71" s="360"/>
      <c r="BU71" s="260">
        <f>IF(' '!$K$10=0,"",VLOOKUP(' '!A7,' '!$B$4:$N$9,7,0))</f>
      </c>
      <c r="BV71" s="261"/>
      <c r="BW71" s="363"/>
      <c r="BX71" s="130"/>
    </row>
    <row r="72" spans="1:76" ht="18" customHeight="1">
      <c r="A72" s="2"/>
      <c r="H72" s="437"/>
      <c r="I72" s="438"/>
      <c r="J72" s="438"/>
      <c r="K72" s="439"/>
      <c r="L72" s="396"/>
      <c r="M72" s="397"/>
      <c r="N72" s="398"/>
      <c r="O72" s="139"/>
      <c r="P72" s="366">
        <f>IF(' '!$K$10=0,"",IF(VLOOKUP(' '!A8,' '!$B$4:$D$9,3,0)=MAX(P$68:P71),"",' '!A8))</f>
      </c>
      <c r="Q72" s="367"/>
      <c r="R72" s="302" t="str">
        <f>IF(' '!$K$10=0,I23,VLOOKUP(' '!A8,' '!$B$4:$N$9,4,0))</f>
        <v>A5</v>
      </c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257">
        <f>IF(AND(R72&amp;$AM$60=VLOOKUP(R72&amp;$AM$60,' '!$C$25:$G$84,1,0),VLOOKUP(R72&amp;$AM$60,' '!$C$25:$G$84,4,0)&lt;&gt;""),VLOOKUP(R72&amp;$AM$60,' '!$C$25:$G$84,4,0),VLOOKUP(R72&amp;$AM$60,' '!$C$25:$G$84,5,0))</f>
      </c>
      <c r="AN72" s="257"/>
      <c r="AO72" s="258"/>
      <c r="AP72" s="260">
        <f>IF(AND(R72&amp;$AP$60=VLOOKUP(R72&amp;$AP$60,' '!$C$25:$G$84,1,0),VLOOKUP(R72&amp;$AP$60,' '!$C$25:$G$84,4,0)&lt;&gt;""),VLOOKUP(R72&amp;$AP$60,' '!$C$25:$G$84,4,0),VLOOKUP(R72&amp;$AP$60,' '!$C$25:$G$84,5,0))</f>
      </c>
      <c r="AQ72" s="261"/>
      <c r="AR72" s="262"/>
      <c r="AS72" s="260">
        <f>IF(AND(R72&amp;$AS$60=VLOOKUP(R72&amp;$AS$60,' '!$C$25:$G$84,1,0),VLOOKUP(R72&amp;$AS$60,' '!$C$25:$G$84,4,0)&lt;&gt;""),VLOOKUP(R72&amp;$AS$60,' '!$C$25:$G$84,4,0),VLOOKUP(R72&amp;$AS$60,' '!$C$25:$G$84,5,0))</f>
      </c>
      <c r="AT72" s="261"/>
      <c r="AU72" s="262"/>
      <c r="AV72" s="260">
        <f>IF(AND(R72&amp;$AV$60=VLOOKUP(R72&amp;$AV$60,' '!$C$25:$G$84,1,0),VLOOKUP(R72&amp;$AV$60,' '!$C$25:$G$84,4,0)&lt;&gt;""),VLOOKUP(R72&amp;$AV$60,' '!$C$25:$G$84,4,0),VLOOKUP(R72&amp;$AV$60,' '!$C$25:$G$84,5,0))</f>
      </c>
      <c r="AW72" s="261"/>
      <c r="AX72" s="262"/>
      <c r="AY72" s="263"/>
      <c r="AZ72" s="264"/>
      <c r="BA72" s="265"/>
      <c r="BB72" s="266">
        <f>IF(AND(R72&amp;$BB$60=VLOOKUP(R72&amp;$BB$60,' '!$C$25:$G$84,1,0),VLOOKUP(R72&amp;$BB$60,' '!$C$25:$G$84,4,0)&lt;&gt;""),VLOOKUP(R72&amp;$BB$60,' '!$C$25:$G$84,4,0),VLOOKUP(R72&amp;$BB$60,' '!$C$25:$G$84,5,0))</f>
      </c>
      <c r="BC72" s="257"/>
      <c r="BD72" s="257"/>
      <c r="BE72" s="399">
        <f>IF(' '!$K$10=0,"",VLOOKUP(' '!A8,' '!$B$4:$N$9,10,0))</f>
      </c>
      <c r="BF72" s="400"/>
      <c r="BG72" s="349">
        <f>IF(' '!$K$10=0,"",VLOOKUP(' '!A8,' '!$B$4:$N$9,11,0))</f>
      </c>
      <c r="BH72" s="349"/>
      <c r="BI72" s="349">
        <f>IF(' '!$K$10=0,"",VLOOKUP(' '!A8,' '!$B$4:$N$9,12,0))</f>
      </c>
      <c r="BJ72" s="349"/>
      <c r="BK72" s="349">
        <f>IF(' '!$K$10=0,"",VLOOKUP(' '!A8,' '!$B$4:$N$9,13,0))</f>
      </c>
      <c r="BL72" s="349"/>
      <c r="BM72" s="349">
        <f>IF(' '!$K$10=0,"",VLOOKUP(' '!A8,' '!$B$4:$N$9,5,0))</f>
      </c>
      <c r="BN72" s="421"/>
      <c r="BO72" s="146">
        <f>IF(' '!$K$10=0,"",":")</f>
      </c>
      <c r="BP72" s="408">
        <f>IF(' '!$K$10=0,"",VLOOKUP(' '!A8,' '!$B$4:$N$9,6,0))</f>
      </c>
      <c r="BQ72" s="408"/>
      <c r="BR72" s="359">
        <f>IF(' '!$K$10=0,"",BM72-BP72)</f>
      </c>
      <c r="BS72" s="360"/>
      <c r="BT72" s="360"/>
      <c r="BU72" s="260">
        <f>IF(' '!$K$10=0,"",VLOOKUP(' '!A8,' '!$B$4:$N$9,7,0))</f>
      </c>
      <c r="BV72" s="261"/>
      <c r="BW72" s="363"/>
      <c r="BX72" s="130"/>
    </row>
    <row r="73" spans="1:76" ht="18" customHeight="1" thickBot="1">
      <c r="A73" s="2"/>
      <c r="H73" s="437"/>
      <c r="I73" s="438"/>
      <c r="J73" s="438"/>
      <c r="K73" s="439"/>
      <c r="L73" s="396"/>
      <c r="M73" s="397"/>
      <c r="N73" s="398"/>
      <c r="O73" s="139"/>
      <c r="P73" s="368">
        <f>IF(' '!$K$10=0,"",IF(VLOOKUP(' '!A9,' '!$B$4:$D$9,3,0)=MAX(P$68:P72),"",' '!A9))</f>
      </c>
      <c r="Q73" s="369"/>
      <c r="R73" s="306" t="str">
        <f>IF(' '!$K$10=0,I24,VLOOKUP(' '!A9,' '!$B$4:$N$9,4,0))</f>
        <v>A6</v>
      </c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269">
        <f>IF(AND(R73&amp;$AM$60=VLOOKUP(R73&amp;$AM$60,' '!$C$25:$G$84,1,0),VLOOKUP(R73&amp;$AM$60,' '!$C$25:$G$84,4,0)&lt;&gt;""),VLOOKUP(R73&amp;$AM$60,' '!$C$25:$G$84,4,0),VLOOKUP(R73&amp;$AM$60,' '!$C$25:$G$84,5,0))</f>
      </c>
      <c r="AN73" s="269"/>
      <c r="AO73" s="270"/>
      <c r="AP73" s="271">
        <f>IF(AND(R73&amp;$AP$60=VLOOKUP(R73&amp;$AP$60,' '!$C$25:$G$84,1,0),VLOOKUP(R73&amp;$AP$60,' '!$C$25:$G$84,4,0)&lt;&gt;""),VLOOKUP(R73&amp;$AP$60,' '!$C$25:$G$84,4,0),VLOOKUP(R73&amp;$AP$60,' '!$C$25:$G$84,5,0))</f>
      </c>
      <c r="AQ73" s="272"/>
      <c r="AR73" s="273"/>
      <c r="AS73" s="271">
        <f>IF(AND(R73&amp;$AS$60=VLOOKUP(R73&amp;$AS$60,' '!$C$25:$G$84,1,0),VLOOKUP(R73&amp;$AS$60,' '!$C$25:$G$84,4,0)&lt;&gt;""),VLOOKUP(R73&amp;$AS$60,' '!$C$25:$G$84,4,0),VLOOKUP(R73&amp;$AS$60,' '!$C$25:$G$84,5,0))</f>
      </c>
      <c r="AT73" s="272"/>
      <c r="AU73" s="273"/>
      <c r="AV73" s="271">
        <f>IF(AND(R73&amp;$AV$60=VLOOKUP(R73&amp;$AV$60,' '!$C$25:$G$84,1,0),VLOOKUP(R73&amp;$AV$60,' '!$C$25:$G$84,4,0)&lt;&gt;""),VLOOKUP(R73&amp;$AV$60,' '!$C$25:$G$84,4,0),VLOOKUP(R73&amp;$AV$60,' '!$C$25:$G$84,5,0))</f>
      </c>
      <c r="AW73" s="272"/>
      <c r="AX73" s="273"/>
      <c r="AY73" s="271">
        <f>IF(AND(R73&amp;$AY$60=VLOOKUP(R73&amp;$AY$60,' '!$C$25:$G$84,1,0),VLOOKUP(R73&amp;$AY$60,' '!$C$25:$G$84,4,0)&lt;&gt;""),VLOOKUP(R73&amp;$AY$60,' '!$C$25:$G$84,4,0),VLOOKUP(R73&amp;$AY$60,' '!$C$25:$G$84,5,0))</f>
      </c>
      <c r="AZ73" s="272"/>
      <c r="BA73" s="273"/>
      <c r="BB73" s="267"/>
      <c r="BC73" s="268"/>
      <c r="BD73" s="268"/>
      <c r="BE73" s="416">
        <f>IF(' '!$K$10=0,"",VLOOKUP(' '!A9,' '!$B$4:$N$9,10,0))</f>
      </c>
      <c r="BF73" s="417"/>
      <c r="BG73" s="365">
        <f>IF(' '!$K$10=0,"",VLOOKUP(' '!A9,' '!$B$4:$N$9,11,0))</f>
      </c>
      <c r="BH73" s="365"/>
      <c r="BI73" s="365">
        <f>IF(' '!$K$10=0,"",VLOOKUP(' '!A9,' '!$B$4:$N$9,12,0))</f>
      </c>
      <c r="BJ73" s="365"/>
      <c r="BK73" s="365">
        <f>IF(' '!$K$10=0,"",VLOOKUP(' '!A9,' '!$B$4:$N$9,13,0))</f>
      </c>
      <c r="BL73" s="365"/>
      <c r="BM73" s="365">
        <f>IF(' '!$K$10=0,"",VLOOKUP(' '!A9,' '!$B$4:$N$9,5,0))</f>
      </c>
      <c r="BN73" s="420"/>
      <c r="BO73" s="148">
        <f>IF(' '!$K$10=0,"",":")</f>
      </c>
      <c r="BP73" s="413">
        <f>IF(' '!$K$10=0,"",VLOOKUP(' '!A9,' '!$B$4:$N$9,6,0))</f>
      </c>
      <c r="BQ73" s="413"/>
      <c r="BR73" s="418">
        <f>IF(' '!$K$10=0,"",BM73-BP73)</f>
      </c>
      <c r="BS73" s="419"/>
      <c r="BT73" s="419"/>
      <c r="BU73" s="403">
        <f>IF(' '!$K$10=0,"",VLOOKUP(' '!A9,' '!$B$4:$N$9,7,0))</f>
      </c>
      <c r="BV73" s="404"/>
      <c r="BW73" s="405"/>
      <c r="BX73" s="130"/>
    </row>
    <row r="74" spans="1:76" ht="18" customHeight="1">
      <c r="A74" s="41"/>
      <c r="O74" s="139"/>
      <c r="P74" s="149"/>
      <c r="Q74" s="149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3"/>
      <c r="BM74" s="153"/>
      <c r="BN74" s="153"/>
      <c r="BO74" s="152"/>
      <c r="BP74" s="152"/>
      <c r="BQ74" s="152"/>
      <c r="BR74" s="130"/>
      <c r="BS74" s="130"/>
      <c r="BT74" s="130"/>
      <c r="BU74" s="130"/>
      <c r="BV74" s="130"/>
      <c r="BW74" s="130"/>
      <c r="BX74" s="130"/>
    </row>
    <row r="75" spans="1:76" ht="18" customHeight="1" thickBot="1">
      <c r="A75" s="41"/>
      <c r="O75" s="139"/>
      <c r="P75" s="149"/>
      <c r="Q75" s="149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3"/>
      <c r="BM75" s="153"/>
      <c r="BN75" s="153"/>
      <c r="BO75" s="152"/>
      <c r="BP75" s="152"/>
      <c r="BQ75" s="152"/>
      <c r="BR75" s="130"/>
      <c r="BS75" s="130"/>
      <c r="BT75" s="130"/>
      <c r="BU75" s="130"/>
      <c r="BV75" s="130"/>
      <c r="BW75" s="130"/>
      <c r="BX75" s="130"/>
    </row>
    <row r="76" spans="1:76" ht="18" customHeight="1">
      <c r="A76" s="41"/>
      <c r="O76" s="139"/>
      <c r="P76" s="149"/>
      <c r="Q76" s="149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285" t="str">
        <f>R84</f>
        <v>B1</v>
      </c>
      <c r="AN76" s="286"/>
      <c r="AO76" s="286"/>
      <c r="AP76" s="277" t="str">
        <f>R85</f>
        <v>B2</v>
      </c>
      <c r="AQ76" s="277"/>
      <c r="AR76" s="277"/>
      <c r="AS76" s="286" t="str">
        <f>R86</f>
        <v>B3</v>
      </c>
      <c r="AT76" s="286"/>
      <c r="AU76" s="286"/>
      <c r="AV76" s="277" t="str">
        <f>R87</f>
        <v>B4</v>
      </c>
      <c r="AW76" s="277"/>
      <c r="AX76" s="277"/>
      <c r="AY76" s="277" t="str">
        <f>R88</f>
        <v>B5</v>
      </c>
      <c r="AZ76" s="277"/>
      <c r="BA76" s="277"/>
      <c r="BB76" s="277" t="str">
        <f>R89</f>
        <v>B6</v>
      </c>
      <c r="BC76" s="277"/>
      <c r="BD76" s="280"/>
      <c r="BE76" s="152"/>
      <c r="BF76" s="152"/>
      <c r="BG76" s="152"/>
      <c r="BH76" s="152"/>
      <c r="BI76" s="152"/>
      <c r="BJ76" s="152"/>
      <c r="BK76" s="152"/>
      <c r="BL76" s="153"/>
      <c r="BM76" s="153"/>
      <c r="BN76" s="153"/>
      <c r="BO76" s="152"/>
      <c r="BP76" s="152"/>
      <c r="BQ76" s="152"/>
      <c r="BR76" s="130"/>
      <c r="BS76" s="130"/>
      <c r="BT76" s="130"/>
      <c r="BU76" s="130"/>
      <c r="BV76" s="130"/>
      <c r="BW76" s="130"/>
      <c r="BX76" s="130"/>
    </row>
    <row r="77" spans="1:76" ht="18" customHeight="1">
      <c r="A77" s="41"/>
      <c r="O77" s="139"/>
      <c r="P77" s="149"/>
      <c r="Q77" s="149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287"/>
      <c r="AN77" s="288"/>
      <c r="AO77" s="288"/>
      <c r="AP77" s="278"/>
      <c r="AQ77" s="278"/>
      <c r="AR77" s="278"/>
      <c r="AS77" s="288"/>
      <c r="AT77" s="288"/>
      <c r="AU77" s="288"/>
      <c r="AV77" s="278"/>
      <c r="AW77" s="278"/>
      <c r="AX77" s="278"/>
      <c r="AY77" s="278"/>
      <c r="AZ77" s="278"/>
      <c r="BA77" s="278"/>
      <c r="BB77" s="278"/>
      <c r="BC77" s="278"/>
      <c r="BD77" s="281"/>
      <c r="BE77" s="152"/>
      <c r="BF77" s="152"/>
      <c r="BG77" s="152"/>
      <c r="BH77" s="152"/>
      <c r="BI77" s="152"/>
      <c r="BJ77" s="152"/>
      <c r="BK77" s="152"/>
      <c r="BL77" s="153"/>
      <c r="BM77" s="153"/>
      <c r="BN77" s="153"/>
      <c r="BO77" s="152"/>
      <c r="BP77" s="152"/>
      <c r="BQ77" s="152"/>
      <c r="BR77" s="130"/>
      <c r="BS77" s="130"/>
      <c r="BT77" s="130"/>
      <c r="BU77" s="130"/>
      <c r="BV77" s="130"/>
      <c r="BW77" s="130"/>
      <c r="BX77" s="130"/>
    </row>
    <row r="78" spans="1:76" ht="18" customHeight="1">
      <c r="A78" s="41"/>
      <c r="O78" s="139"/>
      <c r="P78" s="149"/>
      <c r="Q78" s="149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287"/>
      <c r="AN78" s="288"/>
      <c r="AO78" s="288"/>
      <c r="AP78" s="278"/>
      <c r="AQ78" s="278"/>
      <c r="AR78" s="278"/>
      <c r="AS78" s="288"/>
      <c r="AT78" s="288"/>
      <c r="AU78" s="288"/>
      <c r="AV78" s="278"/>
      <c r="AW78" s="278"/>
      <c r="AX78" s="278"/>
      <c r="AY78" s="278"/>
      <c r="AZ78" s="278"/>
      <c r="BA78" s="278"/>
      <c r="BB78" s="278"/>
      <c r="BC78" s="278"/>
      <c r="BD78" s="281"/>
      <c r="BE78" s="152"/>
      <c r="BF78" s="152"/>
      <c r="BG78" s="152"/>
      <c r="BH78" s="152"/>
      <c r="BI78" s="152"/>
      <c r="BJ78" s="152"/>
      <c r="BK78" s="152"/>
      <c r="BL78" s="153"/>
      <c r="BM78" s="153"/>
      <c r="BN78" s="153"/>
      <c r="BO78" s="152"/>
      <c r="BP78" s="152"/>
      <c r="BQ78" s="152"/>
      <c r="BR78" s="130"/>
      <c r="BS78" s="130"/>
      <c r="BT78" s="130"/>
      <c r="BU78" s="130"/>
      <c r="BV78" s="130"/>
      <c r="BW78" s="130"/>
      <c r="BX78" s="130"/>
    </row>
    <row r="79" spans="1:76" ht="18" customHeight="1">
      <c r="A79" s="41"/>
      <c r="O79" s="139"/>
      <c r="P79" s="149"/>
      <c r="Q79" s="149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287"/>
      <c r="AN79" s="288"/>
      <c r="AO79" s="288"/>
      <c r="AP79" s="278"/>
      <c r="AQ79" s="278"/>
      <c r="AR79" s="278"/>
      <c r="AS79" s="288"/>
      <c r="AT79" s="288"/>
      <c r="AU79" s="288"/>
      <c r="AV79" s="278"/>
      <c r="AW79" s="278"/>
      <c r="AX79" s="278"/>
      <c r="AY79" s="278"/>
      <c r="AZ79" s="278"/>
      <c r="BA79" s="278"/>
      <c r="BB79" s="278"/>
      <c r="BC79" s="278"/>
      <c r="BD79" s="281"/>
      <c r="BE79" s="152"/>
      <c r="BF79" s="152"/>
      <c r="BG79" s="152"/>
      <c r="BH79" s="152"/>
      <c r="BI79" s="152"/>
      <c r="BJ79" s="152"/>
      <c r="BK79" s="152"/>
      <c r="BL79" s="153"/>
      <c r="BM79" s="153"/>
      <c r="BN79" s="153"/>
      <c r="BO79" s="152"/>
      <c r="BP79" s="152"/>
      <c r="BQ79" s="152"/>
      <c r="BR79" s="130"/>
      <c r="BS79" s="130"/>
      <c r="BT79" s="130"/>
      <c r="BU79" s="130"/>
      <c r="BV79" s="130"/>
      <c r="BW79" s="130"/>
      <c r="BX79" s="130"/>
    </row>
    <row r="80" spans="1:76" ht="18" customHeight="1">
      <c r="A80" s="41"/>
      <c r="O80" s="139"/>
      <c r="P80" s="149"/>
      <c r="Q80" s="149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287"/>
      <c r="AN80" s="288"/>
      <c r="AO80" s="288"/>
      <c r="AP80" s="278"/>
      <c r="AQ80" s="278"/>
      <c r="AR80" s="278"/>
      <c r="AS80" s="288"/>
      <c r="AT80" s="288"/>
      <c r="AU80" s="288"/>
      <c r="AV80" s="278"/>
      <c r="AW80" s="278"/>
      <c r="AX80" s="278"/>
      <c r="AY80" s="278"/>
      <c r="AZ80" s="278"/>
      <c r="BA80" s="278"/>
      <c r="BB80" s="278"/>
      <c r="BC80" s="278"/>
      <c r="BD80" s="281"/>
      <c r="BE80" s="152"/>
      <c r="BF80" s="152"/>
      <c r="BG80" s="152"/>
      <c r="BH80" s="152"/>
      <c r="BI80" s="152"/>
      <c r="BJ80" s="152"/>
      <c r="BK80" s="152"/>
      <c r="BL80" s="153"/>
      <c r="BM80" s="153"/>
      <c r="BN80" s="153"/>
      <c r="BO80" s="152"/>
      <c r="BP80" s="152"/>
      <c r="BQ80" s="152"/>
      <c r="BR80" s="130"/>
      <c r="BS80" s="130"/>
      <c r="BT80" s="130"/>
      <c r="BU80" s="130"/>
      <c r="BV80" s="130"/>
      <c r="BW80" s="130"/>
      <c r="BX80" s="130"/>
    </row>
    <row r="81" spans="1:76" ht="18" customHeight="1">
      <c r="A81" s="41"/>
      <c r="O81" s="139"/>
      <c r="P81" s="149"/>
      <c r="Q81" s="149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287"/>
      <c r="AN81" s="288"/>
      <c r="AO81" s="288"/>
      <c r="AP81" s="278"/>
      <c r="AQ81" s="278"/>
      <c r="AR81" s="278"/>
      <c r="AS81" s="288"/>
      <c r="AT81" s="288"/>
      <c r="AU81" s="288"/>
      <c r="AV81" s="278"/>
      <c r="AW81" s="278"/>
      <c r="AX81" s="278"/>
      <c r="AY81" s="278"/>
      <c r="AZ81" s="278"/>
      <c r="BA81" s="278"/>
      <c r="BB81" s="278"/>
      <c r="BC81" s="278"/>
      <c r="BD81" s="281"/>
      <c r="BE81" s="152"/>
      <c r="BF81" s="152"/>
      <c r="BG81" s="152"/>
      <c r="BH81" s="152"/>
      <c r="BI81" s="152"/>
      <c r="BJ81" s="152"/>
      <c r="BK81" s="152"/>
      <c r="BL81" s="153"/>
      <c r="BM81" s="153"/>
      <c r="BN81" s="153"/>
      <c r="BO81" s="152"/>
      <c r="BP81" s="152"/>
      <c r="BQ81" s="152"/>
      <c r="BR81" s="130"/>
      <c r="BS81" s="130"/>
      <c r="BT81" s="130"/>
      <c r="BU81" s="130"/>
      <c r="BV81" s="130"/>
      <c r="BW81" s="130"/>
      <c r="BX81" s="130"/>
    </row>
    <row r="82" spans="1:76" ht="18" customHeight="1" thickBot="1">
      <c r="A82" s="41"/>
      <c r="H82" s="447" t="s">
        <v>22</v>
      </c>
      <c r="I82" s="447"/>
      <c r="J82" s="447"/>
      <c r="K82" s="447"/>
      <c r="L82" s="447"/>
      <c r="M82" s="447"/>
      <c r="N82" s="447"/>
      <c r="O82" s="139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2"/>
      <c r="AE82" s="152"/>
      <c r="AF82" s="152"/>
      <c r="AG82" s="152"/>
      <c r="AH82" s="152"/>
      <c r="AI82" s="152"/>
      <c r="AJ82" s="154"/>
      <c r="AK82" s="152"/>
      <c r="AL82" s="152"/>
      <c r="AM82" s="287"/>
      <c r="AN82" s="288"/>
      <c r="AO82" s="288"/>
      <c r="AP82" s="278"/>
      <c r="AQ82" s="278"/>
      <c r="AR82" s="278"/>
      <c r="AS82" s="288"/>
      <c r="AT82" s="288"/>
      <c r="AU82" s="288"/>
      <c r="AV82" s="278"/>
      <c r="AW82" s="278"/>
      <c r="AX82" s="278"/>
      <c r="AY82" s="278"/>
      <c r="AZ82" s="278"/>
      <c r="BA82" s="278"/>
      <c r="BB82" s="278"/>
      <c r="BC82" s="278"/>
      <c r="BD82" s="281"/>
      <c r="BE82" s="153"/>
      <c r="BG82" s="155"/>
      <c r="BH82" s="150"/>
      <c r="BI82" s="150"/>
      <c r="BJ82" s="150"/>
      <c r="BK82" s="150"/>
      <c r="BL82" s="150"/>
      <c r="BM82" s="150"/>
      <c r="BN82" s="150"/>
      <c r="BO82" s="153"/>
      <c r="BP82" s="130"/>
      <c r="BQ82" s="130"/>
      <c r="BR82" s="130"/>
      <c r="BS82" s="130"/>
      <c r="BT82" s="130"/>
      <c r="BU82" s="130"/>
      <c r="BV82" s="130"/>
      <c r="BW82" s="130"/>
      <c r="BX82" s="130"/>
    </row>
    <row r="83" spans="1:76" ht="18" customHeight="1" thickBot="1">
      <c r="A83" s="41"/>
      <c r="H83" s="446" t="s">
        <v>26</v>
      </c>
      <c r="I83" s="446"/>
      <c r="J83" s="446"/>
      <c r="K83" s="446"/>
      <c r="L83" s="446" t="s">
        <v>27</v>
      </c>
      <c r="M83" s="446"/>
      <c r="N83" s="446"/>
      <c r="O83" s="139"/>
      <c r="P83" s="372" t="str">
        <f>IF(' '!K20=0,AK18,IF(' '!A20&lt;&gt;' '!K20,"es liegen nicht alle Ergebnisse vor",AK18))</f>
        <v>Gruppe B</v>
      </c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289"/>
      <c r="AN83" s="290"/>
      <c r="AO83" s="290"/>
      <c r="AP83" s="279"/>
      <c r="AQ83" s="279"/>
      <c r="AR83" s="279"/>
      <c r="AS83" s="290"/>
      <c r="AT83" s="290"/>
      <c r="AU83" s="290"/>
      <c r="AV83" s="279"/>
      <c r="AW83" s="279"/>
      <c r="AX83" s="279"/>
      <c r="AY83" s="279"/>
      <c r="AZ83" s="279"/>
      <c r="BA83" s="279"/>
      <c r="BB83" s="279"/>
      <c r="BC83" s="279"/>
      <c r="BD83" s="282"/>
      <c r="BE83" s="434" t="s">
        <v>28</v>
      </c>
      <c r="BF83" s="401"/>
      <c r="BG83" s="401" t="s">
        <v>29</v>
      </c>
      <c r="BH83" s="401"/>
      <c r="BI83" s="401" t="s">
        <v>30</v>
      </c>
      <c r="BJ83" s="401"/>
      <c r="BK83" s="401" t="s">
        <v>31</v>
      </c>
      <c r="BL83" s="401"/>
      <c r="BM83" s="401" t="s">
        <v>32</v>
      </c>
      <c r="BN83" s="401"/>
      <c r="BO83" s="401"/>
      <c r="BP83" s="401"/>
      <c r="BQ83" s="401"/>
      <c r="BR83" s="401" t="s">
        <v>33</v>
      </c>
      <c r="BS83" s="401"/>
      <c r="BT83" s="401"/>
      <c r="BU83" s="401" t="s">
        <v>34</v>
      </c>
      <c r="BV83" s="401"/>
      <c r="BW83" s="402"/>
      <c r="BX83" s="130"/>
    </row>
    <row r="84" spans="1:76" ht="18" customHeight="1">
      <c r="A84" s="41"/>
      <c r="H84" s="393"/>
      <c r="I84" s="394"/>
      <c r="J84" s="394"/>
      <c r="K84" s="395"/>
      <c r="L84" s="396"/>
      <c r="M84" s="397"/>
      <c r="N84" s="398"/>
      <c r="O84" s="139"/>
      <c r="P84" s="370">
        <f>IF(' '!$K$20=0,"",1)</f>
      </c>
      <c r="Q84" s="371"/>
      <c r="R84" s="304" t="str">
        <f>IF(' '!$K$20=0,AK19,VLOOKUP(' '!A14,' '!$B$14:$N$19,4,0))</f>
        <v>B1</v>
      </c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0"/>
      <c r="AN84" s="300"/>
      <c r="AO84" s="301"/>
      <c r="AP84" s="274">
        <f>IF(AND(R84&amp;$AP$76=VLOOKUP(R84&amp;$AP$76,' '!$C$25:$G$84,1,0),VLOOKUP(R84&amp;$AP$76,' '!$C$25:$G$84,4,0)&lt;&gt;""),VLOOKUP(R84&amp;$AP$76,' '!$C$25:$G$84,4,0),VLOOKUP(R84&amp;$AP$76,' '!$C$25:$G$84,5,0))</f>
      </c>
      <c r="AQ84" s="275"/>
      <c r="AR84" s="276"/>
      <c r="AS84" s="274">
        <f>IF(AND(R84&amp;$AS$76=VLOOKUP(R84&amp;$AS$76,' '!$C$25:$G$84,1,0),VLOOKUP(R84&amp;$AS$76,' '!$C$25:$G$84,4,0)&lt;&gt;""),VLOOKUP(R84&amp;$AS$76,' '!$C$25:$G$84,4,0),VLOOKUP(R84&amp;$AS$76,' '!$C$25:$G$84,5,0))</f>
      </c>
      <c r="AT84" s="275"/>
      <c r="AU84" s="276"/>
      <c r="AV84" s="274">
        <f>IF(AND(R84&amp;$AV$76=VLOOKUP(R84&amp;$AV$76,' '!$C$25:$G$84,1,0),VLOOKUP(R84&amp;$AV$76,' '!$C$25:$G$84,4,0)&lt;&gt;""),VLOOKUP(R84&amp;$AV$76,' '!$C$25:$G$84,4,0),VLOOKUP(R84&amp;$AV$76,' '!$C$25:$G$84,5,0))</f>
      </c>
      <c r="AW84" s="275"/>
      <c r="AX84" s="276"/>
      <c r="AY84" s="274">
        <f>IF(AND(R84&amp;$AY$76=VLOOKUP(R84&amp;$AY$76,' '!$C$25:$G$84,1,0),VLOOKUP(R84&amp;$AY$76,' '!$C$25:$G$84,4,0)&lt;&gt;""),VLOOKUP(R84&amp;$AY$76,' '!$C$25:$G$84,4,0),VLOOKUP(R84&amp;$AY$76,' '!$C$25:$G$84,5,0))</f>
      </c>
      <c r="AZ84" s="275"/>
      <c r="BA84" s="276"/>
      <c r="BB84" s="283">
        <f>IF(AND(R84&amp;$BB$76=VLOOKUP(R84&amp;$BB$76,' '!$C$25:$G$84,1,0),VLOOKUP(R84&amp;$BB$76,' '!$C$25:$G$84,4,0)&lt;&gt;""),VLOOKUP(R84&amp;$BB$76,' '!$C$25:$G$84,4,0),VLOOKUP(R84&amp;$BB$76,' '!$C$25:$G$84,5,0))</f>
      </c>
      <c r="BC84" s="284"/>
      <c r="BD84" s="284"/>
      <c r="BE84" s="284">
        <f>IF(' '!$K$20=0,"",VLOOKUP(' '!A14,' '!$B$14:$N$19,10,0))</f>
      </c>
      <c r="BF84" s="424"/>
      <c r="BG84" s="349">
        <f>IF(' '!$K$20=0,"",VLOOKUP(' '!A14,' '!$B$14:$N$19,11,0))</f>
      </c>
      <c r="BH84" s="349"/>
      <c r="BI84" s="349">
        <f>IF(' '!$K$20=0,"",VLOOKUP(' '!A14,' '!$B$14:$N$19,12,0))</f>
      </c>
      <c r="BJ84" s="349"/>
      <c r="BK84" s="349">
        <f>IF(' '!$K$20=0,"",VLOOKUP(' '!A14,' '!$B$14:$N$19,13,0))</f>
      </c>
      <c r="BL84" s="349"/>
      <c r="BM84" s="408">
        <f>IF(' '!$K$20=0,"",VLOOKUP(' '!A14,' '!$B$14:$N$19,5,0))</f>
      </c>
      <c r="BN84" s="408"/>
      <c r="BO84" s="145">
        <f>IF(' '!$K$20=0,"",":")</f>
      </c>
      <c r="BP84" s="412">
        <f>IF(' '!$K$20=0,"",VLOOKUP(' '!A14,' '!$B$14:$N$19,6,0))</f>
      </c>
      <c r="BQ84" s="349"/>
      <c r="BR84" s="407">
        <f>IF(' '!$K$20=0,"",BM84-BP84)</f>
      </c>
      <c r="BS84" s="407"/>
      <c r="BT84" s="359"/>
      <c r="BU84" s="274">
        <f>IF(' '!$K$20=0,"",VLOOKUP(' '!A14,' '!$B$14:$N$19,7,0))</f>
      </c>
      <c r="BV84" s="275"/>
      <c r="BW84" s="364"/>
      <c r="BX84" s="130"/>
    </row>
    <row r="85" spans="1:76" ht="18" customHeight="1">
      <c r="A85" s="41"/>
      <c r="H85" s="393"/>
      <c r="I85" s="394"/>
      <c r="J85" s="394"/>
      <c r="K85" s="395"/>
      <c r="L85" s="396"/>
      <c r="M85" s="397"/>
      <c r="N85" s="398"/>
      <c r="O85" s="139"/>
      <c r="P85" s="366">
        <f>IF(' '!$K$20=0,"",IF(VLOOKUP(' '!A15,' '!$B$14:$D$19,3,0)=MAX(P$84:P84),"",' '!A15))</f>
      </c>
      <c r="Q85" s="367"/>
      <c r="R85" s="302" t="str">
        <f>IF(' '!$K$20=0,AK20,VLOOKUP(' '!A15,' '!$B$14:$N$19,4,0))</f>
        <v>B2</v>
      </c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257">
        <f>IF(AND(R85&amp;$AM$76=VLOOKUP(R85&amp;$AM$76,' '!$C$25:$G$84,1,0),VLOOKUP(R85&amp;$AM$76,' '!$C$25:$G$84,4,0)&lt;&gt;""),VLOOKUP(R85&amp;$AM$76,' '!$C$25:$G$84,4,0),VLOOKUP(R85&amp;$AM$76,' '!$C$25:$G$84,5,0))</f>
      </c>
      <c r="AN85" s="257"/>
      <c r="AO85" s="258"/>
      <c r="AP85" s="263"/>
      <c r="AQ85" s="264"/>
      <c r="AR85" s="265"/>
      <c r="AS85" s="260">
        <f>IF(AND(R85&amp;$AS$76=VLOOKUP(R85&amp;$AS$76,' '!$C$25:$G$84,1,0),VLOOKUP(R85&amp;$AS$76,' '!$C$25:$G$84,4,0)&lt;&gt;""),VLOOKUP(R85&amp;$AS$76,' '!$C$25:$G$84,4,0),VLOOKUP(R85&amp;$AS$76,' '!$C$25:$G$84,5,0))</f>
      </c>
      <c r="AT85" s="261"/>
      <c r="AU85" s="262"/>
      <c r="AV85" s="260">
        <f>IF(AND(R85&amp;$AV$76=VLOOKUP(R85&amp;$AV$76,' '!$C$25:$G$84,1,0),VLOOKUP(R85&amp;$AV$76,' '!$C$25:$G$84,4,0)&lt;&gt;""),VLOOKUP(R85&amp;$AV$76,' '!$C$25:$G$84,4,0),VLOOKUP(R85&amp;$AV$76,' '!$C$25:$G$84,5,0))</f>
      </c>
      <c r="AW85" s="261"/>
      <c r="AX85" s="262"/>
      <c r="AY85" s="260">
        <f>IF(AND(R85&amp;$AY$76=VLOOKUP(R85&amp;$AY$76,' '!$C$25:$G$84,1,0),VLOOKUP(R85&amp;$AY$76,' '!$C$25:$G$84,4,0)&lt;&gt;""),VLOOKUP(R85&amp;$AY$76,' '!$C$25:$G$84,4,0),VLOOKUP(R85&amp;$AY$76,' '!$C$25:$G$84,5,0))</f>
      </c>
      <c r="AZ85" s="261"/>
      <c r="BA85" s="262"/>
      <c r="BB85" s="266">
        <f>IF(AND(R85&amp;$BB$76=VLOOKUP(R85&amp;$BB$76,' '!$C$25:$G$84,1,0),VLOOKUP(R85&amp;$BB$76,' '!$C$25:$G$84,4,0)&lt;&gt;""),VLOOKUP(R85&amp;$BB$76,' '!$C$25:$G$84,4,0),VLOOKUP(R85&amp;$BB$76,' '!$C$25:$G$84,5,0))</f>
      </c>
      <c r="BC85" s="257"/>
      <c r="BD85" s="257"/>
      <c r="BE85" s="399">
        <f>IF(' '!$K$20=0,"",VLOOKUP(' '!A15,' '!$B$14:$N$19,10,0))</f>
      </c>
      <c r="BF85" s="400"/>
      <c r="BG85" s="349">
        <f>IF(' '!$K$20=0,"",VLOOKUP(' '!A15,' '!$B$14:$N$19,11,0))</f>
      </c>
      <c r="BH85" s="349"/>
      <c r="BI85" s="349">
        <f>IF(' '!$K$20=0,"",VLOOKUP(' '!A15,' '!$B$14:$N$19,12,0))</f>
      </c>
      <c r="BJ85" s="349"/>
      <c r="BK85" s="349">
        <f>IF(' '!$K$20=0,"",VLOOKUP(' '!A15,' '!$B$14:$N$19,13,0))</f>
      </c>
      <c r="BL85" s="349"/>
      <c r="BM85" s="408">
        <f>IF(' '!$K$20=0,"",VLOOKUP(' '!A15,' '!$B$14:$N$19,5,0))</f>
      </c>
      <c r="BN85" s="408"/>
      <c r="BO85" s="145">
        <f>IF(' '!$K$20=0,"",":")</f>
      </c>
      <c r="BP85" s="412">
        <f>IF(' '!$K$20=0,"",VLOOKUP(' '!A15,' '!$B$14:$N$19,6,0))</f>
      </c>
      <c r="BQ85" s="349"/>
      <c r="BR85" s="407">
        <f>IF(' '!$K$20=0,"",BM85-BP85)</f>
      </c>
      <c r="BS85" s="407"/>
      <c r="BT85" s="359"/>
      <c r="BU85" s="260">
        <f>IF(' '!$K$20=0,"",VLOOKUP(' '!A15,' '!$B$14:$N$19,7,0))</f>
      </c>
      <c r="BV85" s="261"/>
      <c r="BW85" s="363"/>
      <c r="BX85" s="130"/>
    </row>
    <row r="86" spans="1:76" ht="18" customHeight="1">
      <c r="A86" s="41"/>
      <c r="H86" s="393"/>
      <c r="I86" s="394"/>
      <c r="J86" s="394"/>
      <c r="K86" s="395"/>
      <c r="L86" s="396"/>
      <c r="M86" s="397"/>
      <c r="N86" s="398"/>
      <c r="O86" s="139"/>
      <c r="P86" s="366">
        <f>IF(' '!$K$20=0,"",IF(VLOOKUP(' '!A16,' '!$B$14:$D$19,3,0)=MAX(P$84:P85),"",' '!A16))</f>
      </c>
      <c r="Q86" s="367"/>
      <c r="R86" s="302" t="str">
        <f>IF(' '!$K$20=0,AK21,VLOOKUP(' '!A16,' '!$B$14:$N$19,4,0))</f>
        <v>B3</v>
      </c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257">
        <f>IF(AND(R86&amp;$AM$76=VLOOKUP(R86&amp;$AM$76,' '!$C$25:$G$84,1,0),VLOOKUP(R86&amp;$AM$76,' '!$C$25:$G$84,4,0)&lt;&gt;""),VLOOKUP(R86&amp;$AM$76,' '!$C$25:$G$84,4,0),VLOOKUP(R86&amp;$AM$76,' '!$C$25:$G$84,5,0))</f>
      </c>
      <c r="AN86" s="257"/>
      <c r="AO86" s="258"/>
      <c r="AP86" s="260">
        <f>IF(AND(R86&amp;$AP$76=VLOOKUP(R86&amp;$AP$76,' '!$C$25:$G$84,1,0),VLOOKUP(R86&amp;$AP$76,' '!$C$25:$G$84,4,0)&lt;&gt;""),VLOOKUP(R86&amp;$AP$76,' '!$C$25:$G$84,4,0),VLOOKUP(R86&amp;$AP$76,' '!$C$25:$G$84,5,0))</f>
      </c>
      <c r="AQ86" s="261"/>
      <c r="AR86" s="262"/>
      <c r="AS86" s="263"/>
      <c r="AT86" s="264"/>
      <c r="AU86" s="265"/>
      <c r="AV86" s="260">
        <f>IF(AND(R86&amp;$AV$76=VLOOKUP(R86&amp;$AV$76,' '!$C$25:$G$84,1,0),VLOOKUP(R86&amp;$AV$76,' '!$C$25:$G$84,4,0)&lt;&gt;""),VLOOKUP(R86&amp;$AV$76,' '!$C$25:$G$84,4,0),VLOOKUP(R86&amp;$AV$76,' '!$C$25:$G$84,5,0))</f>
      </c>
      <c r="AW86" s="261"/>
      <c r="AX86" s="262"/>
      <c r="AY86" s="260">
        <f>IF(AND(R86&amp;$AY$76=VLOOKUP(R86&amp;$AY$76,' '!$C$25:$G$84,1,0),VLOOKUP(R86&amp;$AY$76,' '!$C$25:$G$84,4,0)&lt;&gt;""),VLOOKUP(R86&amp;$AY$76,' '!$C$25:$G$84,4,0),VLOOKUP(R86&amp;$AY$76,' '!$C$25:$G$84,5,0))</f>
      </c>
      <c r="AZ86" s="261"/>
      <c r="BA86" s="262"/>
      <c r="BB86" s="266">
        <f>IF(AND(R86&amp;$BB$76=VLOOKUP(R86&amp;$BB$76,' '!$C$25:$G$84,1,0),VLOOKUP(R86&amp;$BB$76,' '!$C$25:$G$84,4,0)&lt;&gt;""),VLOOKUP(R86&amp;$BB$76,' '!$C$25:$G$84,4,0),VLOOKUP(R86&amp;$BB$76,' '!$C$25:$G$84,5,0))</f>
      </c>
      <c r="BC86" s="257"/>
      <c r="BD86" s="257"/>
      <c r="BE86" s="399">
        <f>IF(' '!$K$20=0,"",VLOOKUP(' '!A16,' '!$B$14:$N$19,10,0))</f>
      </c>
      <c r="BF86" s="400"/>
      <c r="BG86" s="349">
        <f>IF(' '!$K$20=0,"",VLOOKUP(' '!A16,' '!$B$14:$N$19,11,0))</f>
      </c>
      <c r="BH86" s="349"/>
      <c r="BI86" s="349">
        <f>IF(' '!$K$20=0,"",VLOOKUP(' '!A16,' '!$B$14:$N$19,12,0))</f>
      </c>
      <c r="BJ86" s="349"/>
      <c r="BK86" s="349">
        <f>IF(' '!$K$20=0,"",VLOOKUP(' '!A16,' '!$B$14:$N$19,13,0))</f>
      </c>
      <c r="BL86" s="349"/>
      <c r="BM86" s="408">
        <f>IF(' '!$K$20=0,"",VLOOKUP(' '!A16,' '!$B$14:$N$19,5,0))</f>
      </c>
      <c r="BN86" s="408"/>
      <c r="BO86" s="145">
        <f>IF(' '!$K$20=0,"",":")</f>
      </c>
      <c r="BP86" s="412">
        <f>IF(' '!$K$20=0,"",VLOOKUP(' '!A16,' '!$B$14:$N$19,6,0))</f>
      </c>
      <c r="BQ86" s="349"/>
      <c r="BR86" s="407">
        <f>IF(' '!$K$20=0,"",BM86-BP86)</f>
      </c>
      <c r="BS86" s="407"/>
      <c r="BT86" s="359"/>
      <c r="BU86" s="260">
        <f>IF(' '!$K$20=0,"",VLOOKUP(' '!A16,' '!$B$14:$N$19,7,0))</f>
      </c>
      <c r="BV86" s="261"/>
      <c r="BW86" s="363"/>
      <c r="BX86" s="130"/>
    </row>
    <row r="87" spans="1:76" ht="18" customHeight="1">
      <c r="A87" s="41"/>
      <c r="H87" s="393"/>
      <c r="I87" s="394"/>
      <c r="J87" s="394"/>
      <c r="K87" s="395"/>
      <c r="L87" s="396"/>
      <c r="M87" s="397"/>
      <c r="N87" s="398"/>
      <c r="O87" s="139"/>
      <c r="P87" s="366">
        <f>IF(' '!$K$20=0,"",IF(VLOOKUP(' '!A17,' '!$B$14:$D$19,3,0)=MAX(P$84:P86),"",' '!A17))</f>
      </c>
      <c r="Q87" s="367"/>
      <c r="R87" s="302" t="str">
        <f>IF(' '!$K$20=0,AK22,VLOOKUP(' '!A17,' '!$B$14:$N$19,4,0))</f>
        <v>B4</v>
      </c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257">
        <f>IF(AND(R87&amp;$AM$76=VLOOKUP(R87&amp;$AM$76,' '!$C$25:$G$84,1,0),VLOOKUP(R87&amp;$AM$76,' '!$C$25:$G$84,4,0)&lt;&gt;""),VLOOKUP(R87&amp;$AM$76,' '!$C$25:$G$84,4,0),VLOOKUP(R87&amp;$AM$76,' '!$C$25:$G$84,5,0))</f>
      </c>
      <c r="AN87" s="257"/>
      <c r="AO87" s="258"/>
      <c r="AP87" s="260">
        <f>IF(AND(R87&amp;$AP$76=VLOOKUP(R87&amp;$AP$76,' '!$C$25:$G$84,1,0),VLOOKUP(R87&amp;$AP$76,' '!$C$25:$G$84,4,0)&lt;&gt;""),VLOOKUP(R87&amp;$AP$76,' '!$C$25:$G$84,4,0),VLOOKUP(R87&amp;$AP$76,' '!$C$25:$G$84,5,0))</f>
      </c>
      <c r="AQ87" s="261"/>
      <c r="AR87" s="262"/>
      <c r="AS87" s="260">
        <f>IF(AND(R87&amp;$AS$76=VLOOKUP(R87&amp;$AS$76,' '!$C$25:$G$84,1,0),VLOOKUP(R87&amp;$AS$76,' '!$C$25:$G$84,4,0)&lt;&gt;""),VLOOKUP(R87&amp;$AS$76,' '!$C$25:$G$84,4,0),VLOOKUP(R87&amp;$AS$76,' '!$C$25:$G$84,5,0))</f>
      </c>
      <c r="AT87" s="261"/>
      <c r="AU87" s="262"/>
      <c r="AV87" s="263"/>
      <c r="AW87" s="264"/>
      <c r="AX87" s="265"/>
      <c r="AY87" s="260">
        <f>IF(AND(R87&amp;$AY$76=VLOOKUP(R87&amp;$AY$76,' '!$C$25:$G$84,1,0),VLOOKUP(R87&amp;$AY$76,' '!$C$25:$G$84,4,0)&lt;&gt;""),VLOOKUP(R87&amp;$AY$76,' '!$C$25:$G$84,4,0),VLOOKUP(R87&amp;$AY$76,' '!$C$25:$G$84,5,0))</f>
      </c>
      <c r="AZ87" s="261"/>
      <c r="BA87" s="262"/>
      <c r="BB87" s="266">
        <f>IF(AND(R87&amp;$BB$76=VLOOKUP(R87&amp;$BB$76,' '!$C$25:$G$84,1,0),VLOOKUP(R87&amp;$BB$76,' '!$C$25:$G$84,4,0)&lt;&gt;""),VLOOKUP(R87&amp;$BB$76,' '!$C$25:$G$84,4,0),VLOOKUP(R87&amp;$BB$76,' '!$C$25:$G$84,5,0))</f>
      </c>
      <c r="BC87" s="257"/>
      <c r="BD87" s="257"/>
      <c r="BE87" s="399">
        <f>IF(' '!$K$20=0,"",VLOOKUP(' '!A17,' '!$B$14:$N$19,10,0))</f>
      </c>
      <c r="BF87" s="400"/>
      <c r="BG87" s="349">
        <f>IF(' '!$K$20=0,"",VLOOKUP(' '!A17,' '!$B$14:$N$19,11,0))</f>
      </c>
      <c r="BH87" s="349"/>
      <c r="BI87" s="349">
        <f>IF(' '!$K$20=0,"",VLOOKUP(' '!A17,' '!$B$14:$N$19,12,0))</f>
      </c>
      <c r="BJ87" s="349"/>
      <c r="BK87" s="349">
        <f>IF(' '!$K$20=0,"",VLOOKUP(' '!A17,' '!$B$14:$N$19,13,0))</f>
      </c>
      <c r="BL87" s="349"/>
      <c r="BM87" s="408">
        <f>IF(' '!$K$20=0,"",VLOOKUP(' '!A17,' '!$B$14:$N$19,5,0))</f>
      </c>
      <c r="BN87" s="408"/>
      <c r="BO87" s="145">
        <f>IF(' '!$K$20=0,"",":")</f>
      </c>
      <c r="BP87" s="412">
        <f>IF(' '!$K$20=0,"",VLOOKUP(' '!A17,' '!$B$14:$N$19,6,0))</f>
      </c>
      <c r="BQ87" s="349"/>
      <c r="BR87" s="407">
        <f>IF(' '!$K$20=0,"",BM87-BP87)</f>
      </c>
      <c r="BS87" s="407"/>
      <c r="BT87" s="359"/>
      <c r="BU87" s="260">
        <f>IF(' '!$K$20=0,"",VLOOKUP(' '!A17,' '!$B$14:$N$19,7,0))</f>
      </c>
      <c r="BV87" s="261"/>
      <c r="BW87" s="363"/>
      <c r="BX87" s="130"/>
    </row>
    <row r="88" spans="1:76" ht="18" customHeight="1">
      <c r="A88" s="41"/>
      <c r="H88" s="393"/>
      <c r="I88" s="394"/>
      <c r="J88" s="394"/>
      <c r="K88" s="395"/>
      <c r="L88" s="396"/>
      <c r="M88" s="397"/>
      <c r="N88" s="398"/>
      <c r="O88" s="139"/>
      <c r="P88" s="366">
        <f>IF(' '!$K$20=0,"",IF(VLOOKUP(' '!A18,' '!$B$14:$D$19,3,0)=MAX(P$84:P87),"",' '!A18))</f>
      </c>
      <c r="Q88" s="367"/>
      <c r="R88" s="302" t="str">
        <f>IF(' '!$K$20=0,AK23,VLOOKUP(' '!A18,' '!$B$14:$N$19,4,0))</f>
        <v>B5</v>
      </c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257">
        <f>IF(AND(R88&amp;$AM$76=VLOOKUP(R88&amp;$AM$76,' '!$C$25:$G$84,1,0),VLOOKUP(R88&amp;$AM$76,' '!$C$25:$G$84,4,0)&lt;&gt;""),VLOOKUP(R88&amp;$AM$76,' '!$C$25:$G$84,4,0),VLOOKUP(R88&amp;$AM$76,' '!$C$25:$G$84,5,0))</f>
      </c>
      <c r="AN88" s="257"/>
      <c r="AO88" s="258"/>
      <c r="AP88" s="260">
        <f>IF(AND(R88&amp;$AP$76=VLOOKUP(R88&amp;$AP$76,' '!$C$25:$G$84,1,0),VLOOKUP(R88&amp;$AP$76,' '!$C$25:$G$84,4,0)&lt;&gt;""),VLOOKUP(R88&amp;$AP$76,' '!$C$25:$G$84,4,0),VLOOKUP(R88&amp;$AP$76,' '!$C$25:$G$84,5,0))</f>
      </c>
      <c r="AQ88" s="261"/>
      <c r="AR88" s="262"/>
      <c r="AS88" s="260">
        <f>IF(AND(R88&amp;$AS$76=VLOOKUP(R88&amp;$AS$76,' '!$C$25:$G$84,1,0),VLOOKUP(R88&amp;$AS$76,' '!$C$25:$G$84,4,0)&lt;&gt;""),VLOOKUP(R88&amp;$AS$76,' '!$C$25:$G$84,4,0),VLOOKUP(R88&amp;$AS$76,' '!$C$25:$G$84,5,0))</f>
      </c>
      <c r="AT88" s="261"/>
      <c r="AU88" s="262"/>
      <c r="AV88" s="260">
        <f>IF(AND(R88&amp;$AV$76=VLOOKUP(R88&amp;$AV$76,' '!$C$25:$G$84,1,0),VLOOKUP(R88&amp;$AV$76,' '!$C$25:$G$84,4,0)&lt;&gt;""),VLOOKUP(R88&amp;$AV$76,' '!$C$25:$G$84,4,0),VLOOKUP(R88&amp;$AV$76,' '!$C$25:$G$84,5,0))</f>
      </c>
      <c r="AW88" s="261"/>
      <c r="AX88" s="262"/>
      <c r="AY88" s="263"/>
      <c r="AZ88" s="264"/>
      <c r="BA88" s="265"/>
      <c r="BB88" s="266">
        <f>IF(AND(R88&amp;$BB$76=VLOOKUP(R88&amp;$BB$76,' '!$C$25:$G$84,1,0),VLOOKUP(R88&amp;$BB$76,' '!$C$25:$G$84,4,0)&lt;&gt;""),VLOOKUP(R88&amp;$BB$76,' '!$C$25:$G$84,4,0),VLOOKUP(R88&amp;$BB$76,' '!$C$25:$G$84,5,0))</f>
      </c>
      <c r="BC88" s="257"/>
      <c r="BD88" s="257"/>
      <c r="BE88" s="399">
        <f>IF(' '!$K$20=0,"",VLOOKUP(' '!A18,' '!$B$14:$N$19,10,0))</f>
      </c>
      <c r="BF88" s="400"/>
      <c r="BG88" s="349">
        <f>IF(' '!$K$20=0,"",VLOOKUP(' '!A18,' '!$B$14:$N$19,11,0))</f>
      </c>
      <c r="BH88" s="349"/>
      <c r="BI88" s="349">
        <f>IF(' '!$K$20=0,"",VLOOKUP(' '!A18,' '!$B$14:$N$19,12,0))</f>
      </c>
      <c r="BJ88" s="349"/>
      <c r="BK88" s="349">
        <f>IF(' '!$K$20=0,"",VLOOKUP(' '!A18,' '!$B$14:$N$19,13,0))</f>
      </c>
      <c r="BL88" s="349"/>
      <c r="BM88" s="408">
        <f>IF(' '!$K$20=0,"",VLOOKUP(' '!A18,' '!$B$14:$N$19,5,0))</f>
      </c>
      <c r="BN88" s="408"/>
      <c r="BO88" s="145">
        <f>IF(' '!$K$20=0,"",":")</f>
      </c>
      <c r="BP88" s="412">
        <f>IF(' '!$K$20=0,"",VLOOKUP(' '!A18,' '!$B$14:$N$19,6,0))</f>
      </c>
      <c r="BQ88" s="349"/>
      <c r="BR88" s="407">
        <f>IF(' '!$K$20=0,"",BM88-BP88)</f>
      </c>
      <c r="BS88" s="407"/>
      <c r="BT88" s="359"/>
      <c r="BU88" s="260">
        <f>IF(' '!$K$20=0,"",VLOOKUP(' '!A18,' '!$B$14:$N$19,7,0))</f>
      </c>
      <c r="BV88" s="261"/>
      <c r="BW88" s="363"/>
      <c r="BX88" s="130"/>
    </row>
    <row r="89" spans="1:76" ht="18" customHeight="1" thickBot="1">
      <c r="A89" s="41"/>
      <c r="H89" s="393"/>
      <c r="I89" s="394"/>
      <c r="J89" s="394"/>
      <c r="K89" s="395"/>
      <c r="L89" s="396"/>
      <c r="M89" s="397"/>
      <c r="N89" s="398"/>
      <c r="O89" s="139"/>
      <c r="P89" s="409">
        <f>IF(' '!$K$20=0,"",IF(VLOOKUP(' '!A19,' '!$B$14:$D$19,3,0)=MAX(P$84:P88),"",' '!A19))</f>
      </c>
      <c r="Q89" s="410"/>
      <c r="R89" s="306" t="str">
        <f>IF(' '!$K$20=0,AK24,VLOOKUP(' '!A19,' '!$B$14:$N$19,4,0))</f>
        <v>B6</v>
      </c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269">
        <f>IF(AND(R89&amp;$AM$76=VLOOKUP(R89&amp;$AM$76,' '!$C$25:$G$84,1,0),VLOOKUP(R89&amp;$AM$76,' '!$C$25:$G$84,4,0)&lt;&gt;""),VLOOKUP(R89&amp;$AM$76,' '!$C$25:$G$84,4,0),VLOOKUP(R89&amp;$AM$76,' '!$C$25:$G$84,5,0))</f>
      </c>
      <c r="AN89" s="269"/>
      <c r="AO89" s="270"/>
      <c r="AP89" s="271">
        <f>IF(AND(R89&amp;$AP$76=VLOOKUP(R89&amp;$AP$76,' '!$C$25:$G$84,1,0),VLOOKUP(R89&amp;$AP$76,' '!$C$25:$G$84,4,0)&lt;&gt;""),VLOOKUP(R89&amp;$AP$76,' '!$C$25:$G$84,4,0),VLOOKUP(R89&amp;$AP$76,' '!$C$25:$G$84,5,0))</f>
      </c>
      <c r="AQ89" s="272"/>
      <c r="AR89" s="273"/>
      <c r="AS89" s="271">
        <f>IF(AND(R89&amp;$AS$76=VLOOKUP(R89&amp;$AS$76,' '!$C$25:$G$84,1,0),VLOOKUP(R89&amp;$AS$76,' '!$C$25:$G$84,4,0)&lt;&gt;""),VLOOKUP(R89&amp;$AS$76,' '!$C$25:$G$84,4,0),VLOOKUP(R89&amp;$AS$76,' '!$C$25:$G$84,5,0))</f>
      </c>
      <c r="AT89" s="272"/>
      <c r="AU89" s="273"/>
      <c r="AV89" s="271">
        <f>IF(AND(R89&amp;$AV$76=VLOOKUP(R89&amp;$AV$76,' '!$C$25:$G$84,1,0),VLOOKUP(R89&amp;$AV$76,' '!$C$25:$G$84,4,0)&lt;&gt;""),VLOOKUP(R89&amp;$AV$76,' '!$C$25:$G$84,4,0),VLOOKUP(R89&amp;$AV$76,' '!$C$25:$G$84,5,0))</f>
      </c>
      <c r="AW89" s="272"/>
      <c r="AX89" s="273"/>
      <c r="AY89" s="271">
        <f>IF(AND(R89&amp;$AY$76=VLOOKUP(R89&amp;$AY$76,' '!$C$25:$G$84,1,0),VLOOKUP(R89&amp;$AY$76,' '!$C$25:$G$84,4,0)&lt;&gt;""),VLOOKUP(R89&amp;$AY$76,' '!$C$25:$G$84,4,0),VLOOKUP(R89&amp;$AY$76,' '!$C$25:$G$84,5,0))</f>
      </c>
      <c r="AZ89" s="272"/>
      <c r="BA89" s="273"/>
      <c r="BB89" s="267"/>
      <c r="BC89" s="268"/>
      <c r="BD89" s="268"/>
      <c r="BE89" s="269">
        <f>IF(' '!$K$20=0,"",VLOOKUP(' '!A19,' '!$B$14:$N$19,10,0))</f>
      </c>
      <c r="BF89" s="270"/>
      <c r="BG89" s="380">
        <f>IF(' '!$K$20=0,"",VLOOKUP(' '!A19,' '!$B$14:$N$19,11,0))</f>
      </c>
      <c r="BH89" s="380"/>
      <c r="BI89" s="380">
        <f>IF(' '!$K$20=0,"",VLOOKUP(' '!A19,' '!$B$14:$N$19,12,0))</f>
      </c>
      <c r="BJ89" s="380"/>
      <c r="BK89" s="380">
        <f>IF(' '!$K$20=0,"",VLOOKUP(' '!A19,' '!$B$14:$N$19,13,0))</f>
      </c>
      <c r="BL89" s="380"/>
      <c r="BM89" s="272">
        <f>IF(' '!$K$20=0,"",VLOOKUP(' '!A19,' '!$B$14:$N$19,5,0))</f>
      </c>
      <c r="BN89" s="272"/>
      <c r="BO89" s="147">
        <f>IF(' '!$K$20=0,"",":")</f>
      </c>
      <c r="BP89" s="273">
        <f>IF(' '!$K$20=0,"",VLOOKUP(' '!A19,' '!$B$14:$N$19,6,0))</f>
      </c>
      <c r="BQ89" s="380"/>
      <c r="BR89" s="414">
        <f>IF(' '!$K$20=0,"",BM89-BP89)</f>
      </c>
      <c r="BS89" s="414"/>
      <c r="BT89" s="415"/>
      <c r="BU89" s="271">
        <f>IF(' '!$K$20=0,"",VLOOKUP(' '!A19,' '!$B$14:$N$19,7,0))</f>
      </c>
      <c r="BV89" s="272"/>
      <c r="BW89" s="411"/>
      <c r="BX89" s="130"/>
    </row>
    <row r="90" spans="1:76" ht="18" customHeight="1">
      <c r="A90" s="41"/>
      <c r="B90" s="156"/>
      <c r="C90" s="156"/>
      <c r="D90" s="156"/>
      <c r="E90" s="156"/>
      <c r="F90" s="156"/>
      <c r="G90" s="139"/>
      <c r="O90" s="139"/>
      <c r="P90" s="157"/>
      <c r="Q90" s="157"/>
      <c r="R90" s="158"/>
      <c r="S90" s="158"/>
      <c r="AF90" s="140"/>
      <c r="AG90" s="159"/>
      <c r="AH90" s="159"/>
      <c r="AI90" s="159"/>
      <c r="AJ90" s="159"/>
      <c r="AK90" s="159"/>
      <c r="AL90" s="140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</row>
    <row r="91" spans="2:76" ht="18" customHeight="1">
      <c r="B91" s="137" t="s">
        <v>36</v>
      </c>
      <c r="BP91" s="138"/>
      <c r="BQ91" s="138"/>
      <c r="BR91" s="139"/>
      <c r="BS91" s="157"/>
      <c r="BT91" s="157"/>
      <c r="BU91" s="157"/>
      <c r="BV91" s="157"/>
      <c r="BW91" s="158"/>
      <c r="BX91" s="158"/>
    </row>
    <row r="92" spans="68:76" ht="18" customHeight="1">
      <c r="BP92" s="138"/>
      <c r="BQ92" s="138"/>
      <c r="BR92" s="139"/>
      <c r="BS92" s="157"/>
      <c r="BT92" s="157"/>
      <c r="BU92" s="157"/>
      <c r="BV92" s="157"/>
      <c r="BW92" s="158"/>
      <c r="BX92" s="158"/>
    </row>
    <row r="93" spans="2:76" s="29" customFormat="1" ht="18" customHeight="1" thickBot="1">
      <c r="B93" s="335" t="s">
        <v>61</v>
      </c>
      <c r="C93" s="335"/>
      <c r="D93" s="335"/>
      <c r="E93" s="335"/>
      <c r="F93" s="335"/>
      <c r="G93" s="335"/>
      <c r="H93" s="335"/>
      <c r="I93" s="335"/>
      <c r="J93" s="335"/>
      <c r="K93" s="233">
        <f>K14</f>
        <v>0.5590277777777779</v>
      </c>
      <c r="L93" s="233"/>
      <c r="M93" s="233"/>
      <c r="N93" s="233"/>
      <c r="O93" s="233"/>
      <c r="P93" s="233"/>
      <c r="Q93" s="233"/>
      <c r="R93" s="124" t="s">
        <v>1</v>
      </c>
      <c r="S93" s="124"/>
      <c r="T93" s="124"/>
      <c r="U93" s="124"/>
      <c r="V93" s="124"/>
      <c r="W93" s="124"/>
      <c r="X93" s="124"/>
      <c r="Y93" s="124"/>
      <c r="Z93" s="123" t="s">
        <v>2</v>
      </c>
      <c r="AA93" s="232">
        <f>AA14</f>
        <v>1</v>
      </c>
      <c r="AB93" s="232"/>
      <c r="AC93" s="125" t="s">
        <v>3</v>
      </c>
      <c r="AD93" s="231">
        <f>AD14</f>
        <v>10</v>
      </c>
      <c r="AE93" s="231"/>
      <c r="AF93" s="231"/>
      <c r="AG93" s="231"/>
      <c r="AH93" s="231"/>
      <c r="AI93" s="230">
        <f>IF(AA93=2,"Halbzeit:","")</f>
      </c>
      <c r="AJ93" s="230"/>
      <c r="AK93" s="230"/>
      <c r="AL93" s="230"/>
      <c r="AM93" s="230"/>
      <c r="AN93" s="230"/>
      <c r="AO93" s="234">
        <f>AO14</f>
        <v>0</v>
      </c>
      <c r="AP93" s="234"/>
      <c r="AQ93" s="234"/>
      <c r="AR93" s="234"/>
      <c r="AS93" s="234"/>
      <c r="AT93" s="335" t="s">
        <v>4</v>
      </c>
      <c r="AU93" s="335"/>
      <c r="AV93" s="335"/>
      <c r="AW93" s="335"/>
      <c r="AX93" s="335"/>
      <c r="AY93" s="335"/>
      <c r="AZ93" s="335"/>
      <c r="BA93" s="335"/>
      <c r="BB93" s="335"/>
      <c r="BC93" s="221">
        <f>BC14</f>
        <v>3</v>
      </c>
      <c r="BD93" s="221"/>
      <c r="BE93" s="221"/>
      <c r="BF93" s="221"/>
      <c r="BG93" s="221"/>
      <c r="BH93" s="162"/>
      <c r="BI93" s="162"/>
      <c r="BJ93" s="162"/>
      <c r="BK93" s="163"/>
      <c r="BL93" s="163"/>
      <c r="BM93" s="163"/>
      <c r="BN93" s="164"/>
      <c r="BO93" s="164"/>
      <c r="BP93" s="165"/>
      <c r="BQ93" s="165"/>
      <c r="BR93" s="166"/>
      <c r="BS93" s="166"/>
      <c r="BT93" s="166"/>
      <c r="BU93" s="166"/>
      <c r="BV93" s="166"/>
      <c r="BW93" s="167"/>
      <c r="BX93" s="167"/>
    </row>
    <row r="94" spans="2:76" s="29" customFormat="1" ht="18" customHeight="1" thickBot="1">
      <c r="B94" s="448" t="s">
        <v>23</v>
      </c>
      <c r="C94" s="199"/>
      <c r="D94" s="197" t="s">
        <v>27</v>
      </c>
      <c r="E94" s="198"/>
      <c r="F94" s="199"/>
      <c r="G94" s="197" t="s">
        <v>62</v>
      </c>
      <c r="H94" s="198"/>
      <c r="I94" s="198"/>
      <c r="J94" s="199"/>
      <c r="K94" s="197" t="s">
        <v>72</v>
      </c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9"/>
      <c r="BE94" s="197" t="s">
        <v>25</v>
      </c>
      <c r="BF94" s="198"/>
      <c r="BG94" s="198"/>
      <c r="BH94" s="198"/>
      <c r="BI94" s="199"/>
      <c r="BJ94" s="197"/>
      <c r="BK94" s="198"/>
      <c r="BL94" s="198"/>
      <c r="BM94" s="450"/>
      <c r="BN94" s="164"/>
      <c r="BO94" s="164"/>
      <c r="BP94" s="165"/>
      <c r="BQ94" s="165"/>
      <c r="BR94" s="166"/>
      <c r="BS94" s="166"/>
      <c r="BT94" s="166"/>
      <c r="BU94" s="166"/>
      <c r="BV94" s="166"/>
      <c r="BW94" s="167"/>
      <c r="BX94" s="167"/>
    </row>
    <row r="95" spans="2:76" s="29" customFormat="1" ht="18" customHeight="1">
      <c r="B95" s="235">
        <v>31</v>
      </c>
      <c r="C95" s="187"/>
      <c r="D95" s="185">
        <v>1</v>
      </c>
      <c r="E95" s="186"/>
      <c r="F95" s="187"/>
      <c r="G95" s="237">
        <f>K93</f>
        <v>0.5590277777777779</v>
      </c>
      <c r="H95" s="238"/>
      <c r="I95" s="238"/>
      <c r="J95" s="239"/>
      <c r="K95" s="219">
        <f>IF(OR(' '!K10=0,' '!A10&lt;&gt;SUM(BE68:BF73)),"",IF(OR(L69=1,L70=1,L71=1,L72=1,L73=1,L68=1),VLOOKUP(SMALL(L68:N73,1),L68:AL73,7,0),IF(AND(' '!A10=SUM(BE68:BF73),' '!D10=1),R68,"1. Platz Gruppe A nicht eindeutig")))</f>
      </c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132" t="s">
        <v>35</v>
      </c>
      <c r="AJ95" s="220">
        <f>IF(OR(' '!K20=0,' '!A20&lt;&gt;SUM(BE84:BF89)),"",IF(OR(L85=4,L86=4,L87=4,L88=4,L89=4,L84=4),VLOOKUP(SMALL(L84:N89,1),L84:AL89,7,0),IF(AND(' '!A20=SUM(BE84:BF89),' '!D20=1),R87,"3. Platz Gruppe B nicht eindeutig")))</f>
      </c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9"/>
      <c r="BE95" s="222"/>
      <c r="BF95" s="223"/>
      <c r="BG95" s="223"/>
      <c r="BH95" s="224"/>
      <c r="BI95" s="225"/>
      <c r="BJ95" s="206"/>
      <c r="BK95" s="207"/>
      <c r="BL95" s="207"/>
      <c r="BM95" s="208"/>
      <c r="BN95" s="164"/>
      <c r="BO95" s="164"/>
      <c r="BP95" s="165"/>
      <c r="BQ95" s="165"/>
      <c r="BR95" s="166"/>
      <c r="BS95" s="166"/>
      <c r="BT95" s="166"/>
      <c r="BU95" s="166"/>
      <c r="BV95" s="166"/>
      <c r="BW95" s="167"/>
      <c r="BX95" s="167"/>
    </row>
    <row r="96" spans="2:76" s="29" customFormat="1" ht="18" customHeight="1" thickBot="1">
      <c r="B96" s="236"/>
      <c r="C96" s="190"/>
      <c r="D96" s="188"/>
      <c r="E96" s="189"/>
      <c r="F96" s="190"/>
      <c r="G96" s="240"/>
      <c r="H96" s="241"/>
      <c r="I96" s="241"/>
      <c r="J96" s="242"/>
      <c r="K96" s="228" t="s">
        <v>38</v>
      </c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168"/>
      <c r="AJ96" s="226" t="s">
        <v>81</v>
      </c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7"/>
      <c r="BE96" s="213"/>
      <c r="BF96" s="214"/>
      <c r="BG96" s="214"/>
      <c r="BH96" s="214"/>
      <c r="BI96" s="215"/>
      <c r="BJ96" s="209"/>
      <c r="BK96" s="210"/>
      <c r="BL96" s="210"/>
      <c r="BM96" s="211"/>
      <c r="BN96" s="164"/>
      <c r="BO96" s="164"/>
      <c r="BP96" s="165"/>
      <c r="BQ96" s="165"/>
      <c r="BR96" s="166"/>
      <c r="BS96" s="166"/>
      <c r="BT96" s="166"/>
      <c r="BU96" s="166"/>
      <c r="BV96" s="166"/>
      <c r="BW96" s="167"/>
      <c r="BX96" s="167"/>
    </row>
    <row r="97" spans="2:76" s="29" customFormat="1" ht="18" customHeight="1" thickBot="1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20"/>
      <c r="BK97" s="169"/>
      <c r="BL97" s="120"/>
      <c r="BM97" s="141"/>
      <c r="BN97" s="164"/>
      <c r="BO97" s="164"/>
      <c r="BP97" s="165"/>
      <c r="BQ97" s="165"/>
      <c r="BR97" s="166"/>
      <c r="BS97" s="166"/>
      <c r="BT97" s="166"/>
      <c r="BU97" s="166"/>
      <c r="BV97" s="166"/>
      <c r="BW97" s="167"/>
      <c r="BX97" s="167"/>
    </row>
    <row r="98" spans="2:76" s="29" customFormat="1" ht="18" customHeight="1" thickBot="1">
      <c r="B98" s="448" t="s">
        <v>23</v>
      </c>
      <c r="C98" s="199"/>
      <c r="D98" s="197" t="s">
        <v>27</v>
      </c>
      <c r="E98" s="198"/>
      <c r="F98" s="199"/>
      <c r="G98" s="197" t="s">
        <v>62</v>
      </c>
      <c r="H98" s="198"/>
      <c r="I98" s="198"/>
      <c r="J98" s="199"/>
      <c r="K98" s="197" t="s">
        <v>73</v>
      </c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9"/>
      <c r="BE98" s="197" t="s">
        <v>25</v>
      </c>
      <c r="BF98" s="198"/>
      <c r="BG98" s="198"/>
      <c r="BH98" s="198"/>
      <c r="BI98" s="199"/>
      <c r="BJ98" s="197"/>
      <c r="BK98" s="198"/>
      <c r="BL98" s="198"/>
      <c r="BM98" s="450"/>
      <c r="BN98" s="164"/>
      <c r="BO98" s="164"/>
      <c r="BP98" s="165"/>
      <c r="BQ98" s="165"/>
      <c r="BR98" s="166"/>
      <c r="BS98" s="166"/>
      <c r="BT98" s="166"/>
      <c r="BU98" s="166"/>
      <c r="BV98" s="166"/>
      <c r="BW98" s="167"/>
      <c r="BX98" s="167"/>
    </row>
    <row r="99" spans="2:76" s="29" customFormat="1" ht="18" customHeight="1">
      <c r="B99" s="235">
        <v>32</v>
      </c>
      <c r="C99" s="187"/>
      <c r="D99" s="185">
        <v>1</v>
      </c>
      <c r="E99" s="186"/>
      <c r="F99" s="187"/>
      <c r="G99" s="237">
        <f>$G$95+TEXT($AA$14*($AD$14/1440)+($BC$14/1440),"hh:mm")</f>
        <v>0.5680555555555556</v>
      </c>
      <c r="H99" s="238"/>
      <c r="I99" s="238"/>
      <c r="J99" s="239"/>
      <c r="K99" s="219">
        <f>IF(OR(' '!K20=0,' '!A20&lt;&gt;SUM(BE84:BF89)),"",IF(OR(L85=1,L86=1,L87=1,L88=1,L89=1,L84=1),VLOOKUP(SMALL(L84:N89,1),L84:AL89,7,0),IF(AND(' '!A20=SUM(BE84:BF89),' '!D20=1),R84,"1. Platz Gruppe B nicht eindeutig")))</f>
      </c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132" t="s">
        <v>35</v>
      </c>
      <c r="AJ99" s="449">
        <f>IF(OR(' '!K10=0,' '!A10&lt;&gt;SUM(BE68:BF73)),"",IF(OR(L69=4,L70=4,L71=4,L72=4,L73=4,L68=4),VLOOKUP(SMALL(L68:N73,1),L68:AL73,7,0),IF(AND(' '!A10=SUM(BE68:BF73),' '!D10=1),R71,"4. Platz Gruppe A nicht eindeutig")))</f>
      </c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9"/>
      <c r="BE99" s="222"/>
      <c r="BF99" s="223"/>
      <c r="BG99" s="223"/>
      <c r="BH99" s="224"/>
      <c r="BI99" s="225"/>
      <c r="BJ99" s="206"/>
      <c r="BK99" s="207"/>
      <c r="BL99" s="207"/>
      <c r="BM99" s="208"/>
      <c r="BN99" s="164"/>
      <c r="BO99" s="164"/>
      <c r="BP99" s="165"/>
      <c r="BQ99" s="165"/>
      <c r="BR99" s="166"/>
      <c r="BS99" s="166"/>
      <c r="BT99" s="166"/>
      <c r="BU99" s="166"/>
      <c r="BV99" s="166"/>
      <c r="BW99" s="167"/>
      <c r="BX99" s="167"/>
    </row>
    <row r="100" spans="2:76" s="29" customFormat="1" ht="18" customHeight="1" thickBot="1">
      <c r="B100" s="236"/>
      <c r="C100" s="190"/>
      <c r="D100" s="188"/>
      <c r="E100" s="189"/>
      <c r="F100" s="190"/>
      <c r="G100" s="240"/>
      <c r="H100" s="241"/>
      <c r="I100" s="241"/>
      <c r="J100" s="242"/>
      <c r="K100" s="228" t="s">
        <v>41</v>
      </c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168"/>
      <c r="AJ100" s="226" t="s">
        <v>82</v>
      </c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7"/>
      <c r="BE100" s="213"/>
      <c r="BF100" s="214"/>
      <c r="BG100" s="214"/>
      <c r="BH100" s="214"/>
      <c r="BI100" s="215"/>
      <c r="BJ100" s="209"/>
      <c r="BK100" s="210"/>
      <c r="BL100" s="210"/>
      <c r="BM100" s="211"/>
      <c r="BN100" s="164"/>
      <c r="BO100" s="164"/>
      <c r="BP100" s="165"/>
      <c r="BQ100" s="165"/>
      <c r="BR100" s="166"/>
      <c r="BS100" s="166"/>
      <c r="BT100" s="166"/>
      <c r="BU100" s="166"/>
      <c r="BV100" s="166"/>
      <c r="BW100" s="167"/>
      <c r="BX100" s="167"/>
    </row>
    <row r="101" spans="2:76" s="29" customFormat="1" ht="18" customHeight="1" thickBot="1">
      <c r="B101" s="123"/>
      <c r="C101" s="123"/>
      <c r="D101" s="123"/>
      <c r="E101" s="123"/>
      <c r="F101" s="123"/>
      <c r="G101" s="123"/>
      <c r="H101" s="123"/>
      <c r="I101" s="123"/>
      <c r="J101" s="123"/>
      <c r="K101" s="127"/>
      <c r="L101" s="127"/>
      <c r="M101" s="127"/>
      <c r="N101" s="127"/>
      <c r="O101" s="127"/>
      <c r="P101" s="127"/>
      <c r="Q101" s="127"/>
      <c r="R101" s="124"/>
      <c r="S101" s="124"/>
      <c r="T101" s="124"/>
      <c r="U101" s="124"/>
      <c r="V101" s="124"/>
      <c r="W101" s="124"/>
      <c r="X101" s="124"/>
      <c r="Y101" s="124"/>
      <c r="Z101" s="123"/>
      <c r="AA101" s="125"/>
      <c r="AB101" s="125"/>
      <c r="AC101" s="125"/>
      <c r="AD101" s="128"/>
      <c r="AE101" s="128"/>
      <c r="AF101" s="128"/>
      <c r="AG101" s="128"/>
      <c r="AH101" s="128"/>
      <c r="AI101" s="126"/>
      <c r="AJ101" s="126"/>
      <c r="AK101" s="126"/>
      <c r="AL101" s="126"/>
      <c r="AM101" s="126"/>
      <c r="AN101" s="126"/>
      <c r="AO101" s="161"/>
      <c r="AP101" s="161"/>
      <c r="AQ101" s="161"/>
      <c r="AR101" s="161"/>
      <c r="AS101" s="161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9"/>
      <c r="BD101" s="129"/>
      <c r="BE101" s="129"/>
      <c r="BF101" s="129"/>
      <c r="BG101" s="129"/>
      <c r="BH101" s="162"/>
      <c r="BI101" s="162"/>
      <c r="BJ101" s="162"/>
      <c r="BK101" s="163"/>
      <c r="BL101" s="163"/>
      <c r="BM101" s="163"/>
      <c r="BN101" s="164"/>
      <c r="BO101" s="164"/>
      <c r="BP101" s="165"/>
      <c r="BQ101" s="165"/>
      <c r="BR101" s="166"/>
      <c r="BS101" s="166"/>
      <c r="BT101" s="166"/>
      <c r="BU101" s="166"/>
      <c r="BV101" s="166"/>
      <c r="BW101" s="167"/>
      <c r="BX101" s="167"/>
    </row>
    <row r="102" spans="2:76" s="29" customFormat="1" ht="18" customHeight="1" thickBot="1">
      <c r="B102" s="448" t="s">
        <v>23</v>
      </c>
      <c r="C102" s="199"/>
      <c r="D102" s="197" t="s">
        <v>27</v>
      </c>
      <c r="E102" s="198"/>
      <c r="F102" s="199"/>
      <c r="G102" s="197" t="s">
        <v>62</v>
      </c>
      <c r="H102" s="198"/>
      <c r="I102" s="198"/>
      <c r="J102" s="199"/>
      <c r="K102" s="197" t="s">
        <v>74</v>
      </c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9"/>
      <c r="BE102" s="197" t="s">
        <v>25</v>
      </c>
      <c r="BF102" s="198"/>
      <c r="BG102" s="198"/>
      <c r="BH102" s="198"/>
      <c r="BI102" s="199"/>
      <c r="BJ102" s="197"/>
      <c r="BK102" s="198"/>
      <c r="BL102" s="198"/>
      <c r="BM102" s="450"/>
      <c r="BN102" s="164"/>
      <c r="BO102" s="164"/>
      <c r="BP102" s="165"/>
      <c r="BQ102" s="165"/>
      <c r="BR102" s="166"/>
      <c r="BS102" s="166"/>
      <c r="BT102" s="166"/>
      <c r="BU102" s="166"/>
      <c r="BV102" s="166"/>
      <c r="BW102" s="167"/>
      <c r="BX102" s="167"/>
    </row>
    <row r="103" spans="2:76" s="29" customFormat="1" ht="18" customHeight="1">
      <c r="B103" s="235">
        <v>33</v>
      </c>
      <c r="C103" s="187"/>
      <c r="D103" s="185">
        <v>1</v>
      </c>
      <c r="E103" s="186"/>
      <c r="F103" s="187"/>
      <c r="G103" s="237">
        <f>$G$99+TEXT($AA$14*($AD$14/1440)+($AO$14/1440)+($BC$14/1440),"hh:mm")</f>
        <v>0.5770833333333334</v>
      </c>
      <c r="H103" s="238"/>
      <c r="I103" s="238"/>
      <c r="J103" s="239"/>
      <c r="K103" s="219">
        <f>IF(OR(' '!K10=0,' '!A10&lt;&gt;SUM(BE68:BF73)),"",IF(OR(L69=2,L70=2,L71=2,L72=2,L73=2,L68=2),VLOOKUP(SMALL(L68:N73,2),L68:AL73,7,0),IF(AND(' '!A20=SUM(BE68:BF73),' '!D11=1),R69,"2. Platz Gruppe A nicht eindeutig")))</f>
      </c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132" t="s">
        <v>35</v>
      </c>
      <c r="AJ103" s="220">
        <f>IF(OR(' '!K20=0,' '!A20&lt;&gt;SUM(BE84:BF89)),"",IF(OR(L85=3,L86=3,L87=3,L88=3,L89=3,L84=3),VLOOKUP(SMALL(L84:N89,1),L84:AL89,7,0),IF(AND(' '!A20=SUM(BE84:BF89),' '!D20=1),R86,"3. Platz Gruppe B nicht eindeutig")))</f>
      </c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9"/>
      <c r="BE103" s="222"/>
      <c r="BF103" s="223"/>
      <c r="BG103" s="223"/>
      <c r="BH103" s="224"/>
      <c r="BI103" s="225"/>
      <c r="BJ103" s="206"/>
      <c r="BK103" s="207"/>
      <c r="BL103" s="207"/>
      <c r="BM103" s="208"/>
      <c r="BN103" s="164"/>
      <c r="BO103" s="164"/>
      <c r="BP103" s="165"/>
      <c r="BQ103" s="165"/>
      <c r="BR103" s="166"/>
      <c r="BS103" s="166"/>
      <c r="BT103" s="166"/>
      <c r="BU103" s="166"/>
      <c r="BV103" s="166"/>
      <c r="BW103" s="167"/>
      <c r="BX103" s="167"/>
    </row>
    <row r="104" spans="2:76" s="29" customFormat="1" ht="18" customHeight="1" thickBot="1">
      <c r="B104" s="236"/>
      <c r="C104" s="190"/>
      <c r="D104" s="188"/>
      <c r="E104" s="189"/>
      <c r="F104" s="190"/>
      <c r="G104" s="240"/>
      <c r="H104" s="241"/>
      <c r="I104" s="241"/>
      <c r="J104" s="242"/>
      <c r="K104" s="228" t="s">
        <v>42</v>
      </c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168"/>
      <c r="AJ104" s="226" t="s">
        <v>84</v>
      </c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7"/>
      <c r="BE104" s="213"/>
      <c r="BF104" s="214"/>
      <c r="BG104" s="214"/>
      <c r="BH104" s="214"/>
      <c r="BI104" s="215"/>
      <c r="BJ104" s="209"/>
      <c r="BK104" s="210"/>
      <c r="BL104" s="210"/>
      <c r="BM104" s="211"/>
      <c r="BN104" s="164"/>
      <c r="BO104" s="164"/>
      <c r="BP104" s="165"/>
      <c r="BQ104" s="165"/>
      <c r="BR104" s="166"/>
      <c r="BS104" s="166"/>
      <c r="BT104" s="166"/>
      <c r="BU104" s="166"/>
      <c r="BV104" s="166"/>
      <c r="BW104" s="167"/>
      <c r="BX104" s="167"/>
    </row>
    <row r="105" spans="2:76" s="29" customFormat="1" ht="18" customHeight="1" thickBot="1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20"/>
      <c r="BK105" s="169"/>
      <c r="BL105" s="120"/>
      <c r="BM105" s="141"/>
      <c r="BN105" s="164"/>
      <c r="BO105" s="164"/>
      <c r="BP105" s="165"/>
      <c r="BQ105" s="165"/>
      <c r="BR105" s="166"/>
      <c r="BS105" s="166"/>
      <c r="BT105" s="166"/>
      <c r="BU105" s="166"/>
      <c r="BV105" s="166"/>
      <c r="BW105" s="167"/>
      <c r="BX105" s="167"/>
    </row>
    <row r="106" spans="2:76" s="29" customFormat="1" ht="18" customHeight="1" thickBot="1">
      <c r="B106" s="448" t="s">
        <v>23</v>
      </c>
      <c r="C106" s="199"/>
      <c r="D106" s="197" t="s">
        <v>27</v>
      </c>
      <c r="E106" s="198"/>
      <c r="F106" s="199"/>
      <c r="G106" s="197" t="s">
        <v>62</v>
      </c>
      <c r="H106" s="198"/>
      <c r="I106" s="198"/>
      <c r="J106" s="199"/>
      <c r="K106" s="197" t="s">
        <v>75</v>
      </c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9"/>
      <c r="BE106" s="197" t="s">
        <v>25</v>
      </c>
      <c r="BF106" s="198"/>
      <c r="BG106" s="198"/>
      <c r="BH106" s="198"/>
      <c r="BI106" s="199"/>
      <c r="BJ106" s="197"/>
      <c r="BK106" s="198"/>
      <c r="BL106" s="198"/>
      <c r="BM106" s="450"/>
      <c r="BN106" s="164"/>
      <c r="BO106" s="164"/>
      <c r="BP106" s="165"/>
      <c r="BQ106" s="165"/>
      <c r="BR106" s="166"/>
      <c r="BS106" s="166"/>
      <c r="BT106" s="166"/>
      <c r="BU106" s="166"/>
      <c r="BV106" s="166"/>
      <c r="BW106" s="167"/>
      <c r="BX106" s="167"/>
    </row>
    <row r="107" spans="2:76" s="29" customFormat="1" ht="18" customHeight="1">
      <c r="B107" s="235">
        <v>34</v>
      </c>
      <c r="C107" s="187"/>
      <c r="D107" s="185">
        <v>1</v>
      </c>
      <c r="E107" s="186"/>
      <c r="F107" s="187"/>
      <c r="G107" s="237">
        <f>$G$103+TEXT($AA$14*($AD$14/1440)+($AO$14/1440)+($BC$14/1440),"hh:mm")</f>
        <v>0.5861111111111111</v>
      </c>
      <c r="H107" s="238"/>
      <c r="I107" s="238"/>
      <c r="J107" s="239"/>
      <c r="K107" s="219">
        <f>IF(OR(' '!K20=0,' '!A20&lt;&gt;SUM(BE84:BF89)),"",IF(OR(L85=2,L86=2,L87=2,L88=2,L89=2,L84=2),VLOOKUP(SMALL(L84:N89,2),L84:AL89,7,0),IF(AND(' '!A20=SUM(BE84:BF89),' '!D21=1),R85,"2. Platz Gruppe B nicht eindeutig")))</f>
      </c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132" t="s">
        <v>35</v>
      </c>
      <c r="AJ107" s="220">
        <f>IF(OR(' '!K10=0,' '!A10&lt;&gt;SUM(BE68:BF73)),"",IF(OR(L69=3,L70=3,L71=3,L72=3,L73=3,L68=3),VLOOKUP(SMALL(L68:N73,1),L68:AL73,7,0),IF(AND(' '!A10=SUM(BE68:BF73),' '!D10=1),R70,"3. Platz Gruppe A nicht eindeutig")))</f>
      </c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9"/>
      <c r="BE107" s="222"/>
      <c r="BF107" s="223"/>
      <c r="BG107" s="223"/>
      <c r="BH107" s="224"/>
      <c r="BI107" s="225"/>
      <c r="BJ107" s="206"/>
      <c r="BK107" s="207"/>
      <c r="BL107" s="207"/>
      <c r="BM107" s="208"/>
      <c r="BN107" s="164"/>
      <c r="BO107" s="164"/>
      <c r="BP107" s="165"/>
      <c r="BQ107" s="165"/>
      <c r="BR107" s="166"/>
      <c r="BS107" s="166"/>
      <c r="BT107" s="166"/>
      <c r="BU107" s="166"/>
      <c r="BV107" s="166"/>
      <c r="BW107" s="167"/>
      <c r="BX107" s="167"/>
    </row>
    <row r="108" spans="2:76" s="29" customFormat="1" ht="18" customHeight="1" thickBot="1">
      <c r="B108" s="236"/>
      <c r="C108" s="190"/>
      <c r="D108" s="188"/>
      <c r="E108" s="189"/>
      <c r="F108" s="190"/>
      <c r="G108" s="240"/>
      <c r="H108" s="241"/>
      <c r="I108" s="241"/>
      <c r="J108" s="242"/>
      <c r="K108" s="228" t="s">
        <v>39</v>
      </c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168"/>
      <c r="AJ108" s="226" t="s">
        <v>83</v>
      </c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7"/>
      <c r="BE108" s="213"/>
      <c r="BF108" s="214"/>
      <c r="BG108" s="214"/>
      <c r="BH108" s="214"/>
      <c r="BI108" s="215"/>
      <c r="BJ108" s="209"/>
      <c r="BK108" s="210"/>
      <c r="BL108" s="210"/>
      <c r="BM108" s="211"/>
      <c r="BN108" s="164"/>
      <c r="BO108" s="164"/>
      <c r="BP108" s="165"/>
      <c r="BQ108" s="165"/>
      <c r="BR108" s="166"/>
      <c r="BS108" s="166"/>
      <c r="BT108" s="166"/>
      <c r="BU108" s="166"/>
      <c r="BV108" s="166"/>
      <c r="BW108" s="167"/>
      <c r="BX108" s="167"/>
    </row>
    <row r="109" spans="2:76" s="29" customFormat="1" ht="18" customHeight="1">
      <c r="B109" s="123"/>
      <c r="C109" s="123"/>
      <c r="D109" s="123"/>
      <c r="E109" s="123"/>
      <c r="F109" s="123"/>
      <c r="G109" s="123"/>
      <c r="H109" s="123"/>
      <c r="I109" s="123"/>
      <c r="J109" s="123"/>
      <c r="K109" s="127"/>
      <c r="L109" s="127"/>
      <c r="M109" s="127"/>
      <c r="N109" s="127"/>
      <c r="O109" s="127"/>
      <c r="P109" s="127"/>
      <c r="Q109" s="127"/>
      <c r="R109" s="124"/>
      <c r="S109" s="124"/>
      <c r="T109" s="124"/>
      <c r="U109" s="124"/>
      <c r="V109" s="124"/>
      <c r="W109" s="124"/>
      <c r="X109" s="124"/>
      <c r="Y109" s="124"/>
      <c r="Z109" s="123"/>
      <c r="AA109" s="125"/>
      <c r="AB109" s="125"/>
      <c r="AC109" s="125"/>
      <c r="AD109" s="128"/>
      <c r="AE109" s="128"/>
      <c r="AF109" s="128"/>
      <c r="AG109" s="128"/>
      <c r="AH109" s="128"/>
      <c r="AI109" s="126"/>
      <c r="AJ109" s="126"/>
      <c r="AK109" s="126"/>
      <c r="AL109" s="126"/>
      <c r="AM109" s="126"/>
      <c r="AN109" s="126"/>
      <c r="AO109" s="161"/>
      <c r="AP109" s="161"/>
      <c r="AQ109" s="161"/>
      <c r="AR109" s="161"/>
      <c r="AS109" s="161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9"/>
      <c r="BD109" s="129"/>
      <c r="BE109" s="129"/>
      <c r="BF109" s="129"/>
      <c r="BG109" s="129"/>
      <c r="BH109" s="162"/>
      <c r="BI109" s="162"/>
      <c r="BJ109" s="162"/>
      <c r="BK109" s="163"/>
      <c r="BL109" s="163"/>
      <c r="BM109" s="163"/>
      <c r="BN109" s="164"/>
      <c r="BO109" s="164"/>
      <c r="BP109" s="165"/>
      <c r="BQ109" s="165"/>
      <c r="BR109" s="166"/>
      <c r="BS109" s="166"/>
      <c r="BT109" s="166"/>
      <c r="BU109" s="166"/>
      <c r="BV109" s="166"/>
      <c r="BW109" s="167"/>
      <c r="BX109" s="167"/>
    </row>
    <row r="110" spans="68:80" ht="18" customHeight="1" thickBot="1">
      <c r="BP110" s="138"/>
      <c r="BQ110" s="138"/>
      <c r="BR110" s="139"/>
      <c r="BS110" s="157"/>
      <c r="BT110" s="157"/>
      <c r="BU110" s="157"/>
      <c r="BV110" s="157"/>
      <c r="BW110" s="158"/>
      <c r="BX110" s="158"/>
      <c r="BY110" s="28"/>
      <c r="CA110" s="28"/>
      <c r="CB110" s="28"/>
    </row>
    <row r="111" spans="2:79" s="1" customFormat="1" ht="18" customHeight="1" thickBot="1">
      <c r="B111" s="385" t="s">
        <v>23</v>
      </c>
      <c r="C111" s="184"/>
      <c r="D111" s="182" t="s">
        <v>27</v>
      </c>
      <c r="E111" s="183"/>
      <c r="F111" s="184"/>
      <c r="G111" s="182" t="s">
        <v>62</v>
      </c>
      <c r="H111" s="183"/>
      <c r="I111" s="183"/>
      <c r="J111" s="184"/>
      <c r="K111" s="182" t="s">
        <v>37</v>
      </c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4"/>
      <c r="BE111" s="182" t="s">
        <v>25</v>
      </c>
      <c r="BF111" s="183"/>
      <c r="BG111" s="183"/>
      <c r="BH111" s="183"/>
      <c r="BI111" s="184"/>
      <c r="BJ111" s="182"/>
      <c r="BK111" s="183"/>
      <c r="BL111" s="183"/>
      <c r="BM111" s="212"/>
      <c r="BN111" s="141"/>
      <c r="BO111" s="138"/>
      <c r="BP111" s="138"/>
      <c r="BQ111" s="139"/>
      <c r="BR111" s="157"/>
      <c r="BS111" s="157"/>
      <c r="BT111" s="157"/>
      <c r="BU111" s="157"/>
      <c r="BV111" s="158"/>
      <c r="BW111" s="158"/>
      <c r="BX111" s="139"/>
      <c r="BY111" s="28"/>
      <c r="BZ111" s="8"/>
      <c r="CA111" s="8"/>
    </row>
    <row r="112" spans="2:78" s="1" customFormat="1" ht="18" customHeight="1">
      <c r="B112" s="235">
        <v>35</v>
      </c>
      <c r="C112" s="187"/>
      <c r="D112" s="185">
        <v>1</v>
      </c>
      <c r="E112" s="186"/>
      <c r="F112" s="187"/>
      <c r="G112" s="237">
        <f>$G$107+TEXT($AA$14*($AD$14/1440)+($AO$14/1440)+($AD$14/1440)+($BC$14/1440),"hh:mm")</f>
        <v>0.6020833333333334</v>
      </c>
      <c r="H112" s="238"/>
      <c r="I112" s="238"/>
      <c r="J112" s="239"/>
      <c r="K112" s="219" t="str">
        <f>IF(ISBLANK($BH$95)," ",IF($BE$95&gt;$BH$95,$K$95,IF($BH$95&gt;$BE$95,$AJ$95)))</f>
        <v> </v>
      </c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132" t="s">
        <v>35</v>
      </c>
      <c r="AJ112" s="220" t="str">
        <f>IF(ISBLANK($BH$99)," ",IF($BE$99&gt;$BH$99,$K$99,IF($BH$99&gt;$BE$99,$AJ$99)))</f>
        <v> </v>
      </c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9"/>
      <c r="BE112" s="222"/>
      <c r="BF112" s="223"/>
      <c r="BG112" s="223"/>
      <c r="BH112" s="224"/>
      <c r="BI112" s="225"/>
      <c r="BJ112" s="206"/>
      <c r="BK112" s="207"/>
      <c r="BL112" s="207"/>
      <c r="BM112" s="208"/>
      <c r="BN112" s="141"/>
      <c r="BO112" s="138"/>
      <c r="BP112" s="138"/>
      <c r="BQ112" s="139"/>
      <c r="BR112" s="157"/>
      <c r="BS112" s="157"/>
      <c r="BT112" s="157"/>
      <c r="BU112" s="157"/>
      <c r="BV112" s="158"/>
      <c r="BW112" s="158"/>
      <c r="BX112" s="139"/>
      <c r="BY112" s="8"/>
      <c r="BZ112" s="8"/>
    </row>
    <row r="113" spans="2:78" s="1" customFormat="1" ht="18" customHeight="1" thickBot="1">
      <c r="B113" s="236"/>
      <c r="C113" s="190"/>
      <c r="D113" s="188"/>
      <c r="E113" s="189"/>
      <c r="F113" s="190"/>
      <c r="G113" s="240"/>
      <c r="H113" s="241"/>
      <c r="I113" s="241"/>
      <c r="J113" s="242"/>
      <c r="K113" s="228" t="s">
        <v>76</v>
      </c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168"/>
      <c r="AJ113" s="226" t="s">
        <v>79</v>
      </c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7"/>
      <c r="BE113" s="213"/>
      <c r="BF113" s="214"/>
      <c r="BG113" s="214"/>
      <c r="BH113" s="214"/>
      <c r="BI113" s="215"/>
      <c r="BJ113" s="209"/>
      <c r="BK113" s="210"/>
      <c r="BL113" s="210"/>
      <c r="BM113" s="211"/>
      <c r="BN113" s="141"/>
      <c r="BO113" s="138"/>
      <c r="BP113" s="138"/>
      <c r="BQ113" s="138"/>
      <c r="BR113" s="139"/>
      <c r="BS113" s="139"/>
      <c r="BT113" s="139"/>
      <c r="BU113" s="139"/>
      <c r="BV113" s="139"/>
      <c r="BW113" s="139"/>
      <c r="BX113" s="138"/>
      <c r="BY113" s="3"/>
      <c r="BZ113" s="8"/>
    </row>
    <row r="114" spans="2:78" s="1" customFormat="1" ht="18" customHeight="1">
      <c r="B114" s="170"/>
      <c r="C114" s="170"/>
      <c r="D114" s="170"/>
      <c r="E114" s="170"/>
      <c r="F114" s="170"/>
      <c r="G114" s="171"/>
      <c r="H114" s="171"/>
      <c r="I114" s="171"/>
      <c r="J114" s="171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3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4"/>
      <c r="BF114" s="174"/>
      <c r="BG114" s="174"/>
      <c r="BH114" s="174"/>
      <c r="BI114" s="174"/>
      <c r="BJ114" s="120"/>
      <c r="BK114" s="169"/>
      <c r="BL114" s="120"/>
      <c r="BM114" s="141"/>
      <c r="BN114" s="141"/>
      <c r="BO114" s="130"/>
      <c r="BP114" s="130"/>
      <c r="BQ114" s="138"/>
      <c r="BR114" s="139"/>
      <c r="BS114" s="139"/>
      <c r="BT114" s="139"/>
      <c r="BU114" s="139"/>
      <c r="BV114" s="139"/>
      <c r="BW114" s="139"/>
      <c r="BX114" s="138"/>
      <c r="BY114" s="3"/>
      <c r="BZ114" s="8"/>
    </row>
    <row r="115" spans="2:78" s="1" customFormat="1" ht="18" customHeight="1" thickBot="1"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20"/>
      <c r="BK115" s="169"/>
      <c r="BL115" s="120"/>
      <c r="BM115" s="141"/>
      <c r="BN115" s="141"/>
      <c r="BO115" s="142"/>
      <c r="BP115" s="142"/>
      <c r="BQ115" s="138"/>
      <c r="BR115" s="139"/>
      <c r="BS115" s="139"/>
      <c r="BT115" s="139"/>
      <c r="BU115" s="139"/>
      <c r="BV115" s="139"/>
      <c r="BW115" s="139"/>
      <c r="BX115" s="138"/>
      <c r="BY115" s="3"/>
      <c r="BZ115" s="8"/>
    </row>
    <row r="116" spans="2:78" s="1" customFormat="1" ht="18" customHeight="1" thickBot="1">
      <c r="B116" s="385" t="s">
        <v>23</v>
      </c>
      <c r="C116" s="184"/>
      <c r="D116" s="182" t="s">
        <v>27</v>
      </c>
      <c r="E116" s="183"/>
      <c r="F116" s="184"/>
      <c r="G116" s="182" t="s">
        <v>62</v>
      </c>
      <c r="H116" s="183"/>
      <c r="I116" s="183"/>
      <c r="J116" s="184"/>
      <c r="K116" s="182" t="s">
        <v>40</v>
      </c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4"/>
      <c r="BE116" s="182" t="s">
        <v>25</v>
      </c>
      <c r="BF116" s="183"/>
      <c r="BG116" s="183"/>
      <c r="BH116" s="183"/>
      <c r="BI116" s="184"/>
      <c r="BJ116" s="182"/>
      <c r="BK116" s="183"/>
      <c r="BL116" s="183"/>
      <c r="BM116" s="212"/>
      <c r="BN116" s="141"/>
      <c r="BO116" s="175"/>
      <c r="BP116" s="175"/>
      <c r="BQ116" s="138"/>
      <c r="BR116" s="139"/>
      <c r="BS116" s="139"/>
      <c r="BT116" s="139"/>
      <c r="BU116" s="139"/>
      <c r="BV116" s="139"/>
      <c r="BW116" s="139"/>
      <c r="BX116" s="138"/>
      <c r="BY116" s="3"/>
      <c r="BZ116" s="8"/>
    </row>
    <row r="117" spans="2:78" s="1" customFormat="1" ht="18" customHeight="1">
      <c r="B117" s="235">
        <v>36</v>
      </c>
      <c r="C117" s="187"/>
      <c r="D117" s="185">
        <v>1</v>
      </c>
      <c r="E117" s="186"/>
      <c r="F117" s="187"/>
      <c r="G117" s="237">
        <f>$G$112+TEXT($AA$14*($AD$14/1440)+($AO$14/1440)+($BC$14/1440),"hh:mm")</f>
        <v>0.6111111111111112</v>
      </c>
      <c r="H117" s="238"/>
      <c r="I117" s="238"/>
      <c r="J117" s="239"/>
      <c r="K117" s="219" t="str">
        <f>IF(ISBLANK($BH$103)," ",IF($BE$103&gt;$BH$103,$K$103,IF($BH$103&gt;$BE$103,$AJ$103)))</f>
        <v> </v>
      </c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132" t="s">
        <v>35</v>
      </c>
      <c r="AJ117" s="220" t="str">
        <f>IF(ISBLANK($BH$107)," ",IF($BE$107&gt;$BH$107,$K$107,IF($BH$107&gt;$BE$107,$AJ$107)))</f>
        <v> </v>
      </c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9"/>
      <c r="BE117" s="222"/>
      <c r="BF117" s="223"/>
      <c r="BG117" s="223"/>
      <c r="BH117" s="224"/>
      <c r="BI117" s="225"/>
      <c r="BJ117" s="206"/>
      <c r="BK117" s="207"/>
      <c r="BL117" s="207"/>
      <c r="BM117" s="208"/>
      <c r="BN117" s="141"/>
      <c r="BO117" s="176"/>
      <c r="BP117" s="176"/>
      <c r="BQ117" s="177"/>
      <c r="BR117" s="177"/>
      <c r="BS117" s="177"/>
      <c r="BT117" s="177"/>
      <c r="BU117" s="177"/>
      <c r="BV117" s="169"/>
      <c r="BW117" s="169"/>
      <c r="BX117" s="169"/>
      <c r="BY117" s="3"/>
      <c r="BZ117" s="8"/>
    </row>
    <row r="118" spans="2:78" s="1" customFormat="1" ht="18" customHeight="1" thickBot="1">
      <c r="B118" s="236"/>
      <c r="C118" s="190"/>
      <c r="D118" s="188"/>
      <c r="E118" s="189"/>
      <c r="F118" s="190"/>
      <c r="G118" s="240"/>
      <c r="H118" s="241"/>
      <c r="I118" s="241"/>
      <c r="J118" s="242"/>
      <c r="K118" s="228" t="s">
        <v>77</v>
      </c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168"/>
      <c r="AJ118" s="226" t="s">
        <v>78</v>
      </c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7"/>
      <c r="BE118" s="213"/>
      <c r="BF118" s="214"/>
      <c r="BG118" s="214"/>
      <c r="BH118" s="214"/>
      <c r="BI118" s="215"/>
      <c r="BJ118" s="209"/>
      <c r="BK118" s="210"/>
      <c r="BL118" s="210"/>
      <c r="BM118" s="211"/>
      <c r="BN118" s="141"/>
      <c r="BO118" s="175"/>
      <c r="BP118" s="175"/>
      <c r="BQ118" s="138"/>
      <c r="BR118" s="139"/>
      <c r="BS118" s="139"/>
      <c r="BT118" s="139"/>
      <c r="BU118" s="139"/>
      <c r="BV118" s="139"/>
      <c r="BW118" s="139"/>
      <c r="BX118" s="138"/>
      <c r="BY118" s="3"/>
      <c r="BZ118" s="8"/>
    </row>
    <row r="119" spans="2:78" s="1" customFormat="1" ht="18" customHeight="1"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20"/>
      <c r="BK119" s="169"/>
      <c r="BL119" s="120"/>
      <c r="BM119" s="141"/>
      <c r="BN119" s="141"/>
      <c r="BO119" s="175"/>
      <c r="BP119" s="175"/>
      <c r="BQ119" s="160"/>
      <c r="BR119" s="138"/>
      <c r="BS119" s="138"/>
      <c r="BT119" s="138"/>
      <c r="BU119" s="138"/>
      <c r="BV119" s="138"/>
      <c r="BW119" s="139"/>
      <c r="BX119" s="139"/>
      <c r="BY119" s="3"/>
      <c r="BZ119" s="8"/>
    </row>
    <row r="120" spans="2:78" s="1" customFormat="1" ht="18" customHeight="1" thickBot="1"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20"/>
      <c r="BK120" s="169"/>
      <c r="BL120" s="120"/>
      <c r="BM120" s="141"/>
      <c r="BN120" s="141"/>
      <c r="BO120" s="175"/>
      <c r="BP120" s="175"/>
      <c r="BQ120" s="160"/>
      <c r="BR120" s="138"/>
      <c r="BS120" s="138"/>
      <c r="BT120" s="138"/>
      <c r="BU120" s="138"/>
      <c r="BV120" s="138"/>
      <c r="BW120" s="139"/>
      <c r="BX120" s="139"/>
      <c r="BY120" s="3"/>
      <c r="BZ120" s="8"/>
    </row>
    <row r="121" spans="2:78" s="1" customFormat="1" ht="18" customHeight="1" thickBot="1">
      <c r="B121" s="433" t="s">
        <v>23</v>
      </c>
      <c r="C121" s="193"/>
      <c r="D121" s="191" t="s">
        <v>27</v>
      </c>
      <c r="E121" s="192"/>
      <c r="F121" s="193"/>
      <c r="G121" s="191" t="s">
        <v>62</v>
      </c>
      <c r="H121" s="192"/>
      <c r="I121" s="192"/>
      <c r="J121" s="193"/>
      <c r="K121" s="191" t="s">
        <v>71</v>
      </c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3"/>
      <c r="BE121" s="191" t="s">
        <v>25</v>
      </c>
      <c r="BF121" s="192"/>
      <c r="BG121" s="192"/>
      <c r="BH121" s="192"/>
      <c r="BI121" s="193"/>
      <c r="BJ121" s="191"/>
      <c r="BK121" s="192"/>
      <c r="BL121" s="192"/>
      <c r="BM121" s="384"/>
      <c r="BN121" s="141"/>
      <c r="BO121" s="175"/>
      <c r="BP121" s="175"/>
      <c r="BQ121" s="160"/>
      <c r="BR121" s="138"/>
      <c r="BS121" s="138"/>
      <c r="BT121" s="138"/>
      <c r="BU121" s="138"/>
      <c r="BV121" s="138"/>
      <c r="BW121" s="139"/>
      <c r="BX121" s="139"/>
      <c r="BY121" s="3"/>
      <c r="BZ121" s="8"/>
    </row>
    <row r="122" spans="2:78" s="1" customFormat="1" ht="18" customHeight="1">
      <c r="B122" s="235">
        <v>37</v>
      </c>
      <c r="C122" s="187"/>
      <c r="D122" s="185">
        <v>1</v>
      </c>
      <c r="E122" s="186"/>
      <c r="F122" s="187"/>
      <c r="G122" s="237">
        <f>$G$117+TEXT($AA$14*($AD$14/1440)+($AO$14/1440)+($BC$14/1440),"hh:mm")</f>
        <v>0.6201388888888889</v>
      </c>
      <c r="H122" s="238"/>
      <c r="I122" s="238"/>
      <c r="J122" s="239"/>
      <c r="K122" s="219" t="str">
        <f>IF(ISBLANK($BH$112)," ",IF($BE$112&lt;$BH$112,$K$112,IF($BH$112&lt;$BE$112,$AJ$112)))</f>
        <v> </v>
      </c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132" t="s">
        <v>35</v>
      </c>
      <c r="AJ122" s="220" t="str">
        <f>IF(ISBLANK($BH$117)," ",IF($BE$117&lt;$BH$117,$K$117,IF($BH$117&lt;$BE$117,$AJ$117)))</f>
        <v> </v>
      </c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9"/>
      <c r="BE122" s="222"/>
      <c r="BF122" s="223"/>
      <c r="BG122" s="223"/>
      <c r="BH122" s="224"/>
      <c r="BI122" s="225"/>
      <c r="BJ122" s="206"/>
      <c r="BK122" s="207"/>
      <c r="BL122" s="207"/>
      <c r="BM122" s="208"/>
      <c r="BN122" s="141"/>
      <c r="BO122" s="175"/>
      <c r="BP122" s="175"/>
      <c r="BQ122" s="160"/>
      <c r="BR122" s="138"/>
      <c r="BS122" s="138"/>
      <c r="BT122" s="138"/>
      <c r="BU122" s="138"/>
      <c r="BV122" s="138"/>
      <c r="BW122" s="139"/>
      <c r="BX122" s="139"/>
      <c r="BY122" s="3"/>
      <c r="BZ122" s="8"/>
    </row>
    <row r="123" spans="2:78" s="1" customFormat="1" ht="18" customHeight="1" thickBot="1">
      <c r="B123" s="236"/>
      <c r="C123" s="190"/>
      <c r="D123" s="188"/>
      <c r="E123" s="189"/>
      <c r="F123" s="190"/>
      <c r="G123" s="240"/>
      <c r="H123" s="241"/>
      <c r="I123" s="241"/>
      <c r="J123" s="242"/>
      <c r="K123" s="228" t="s">
        <v>44</v>
      </c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168"/>
      <c r="AJ123" s="226" t="s">
        <v>45</v>
      </c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7"/>
      <c r="BE123" s="213"/>
      <c r="BF123" s="214"/>
      <c r="BG123" s="214"/>
      <c r="BH123" s="214"/>
      <c r="BI123" s="215"/>
      <c r="BJ123" s="209"/>
      <c r="BK123" s="210"/>
      <c r="BL123" s="210"/>
      <c r="BM123" s="211"/>
      <c r="BN123" s="141"/>
      <c r="BO123" s="175"/>
      <c r="BP123" s="175"/>
      <c r="BQ123" s="160"/>
      <c r="BR123" s="138"/>
      <c r="BS123" s="138"/>
      <c r="BT123" s="138"/>
      <c r="BU123" s="138"/>
      <c r="BV123" s="138"/>
      <c r="BW123" s="139"/>
      <c r="BX123" s="139"/>
      <c r="BY123" s="3"/>
      <c r="BZ123" s="8"/>
    </row>
    <row r="124" spans="2:78" s="1" customFormat="1" ht="18" customHeight="1">
      <c r="B124" s="170"/>
      <c r="C124" s="170"/>
      <c r="D124" s="170"/>
      <c r="E124" s="170"/>
      <c r="F124" s="170"/>
      <c r="G124" s="171"/>
      <c r="H124" s="171"/>
      <c r="I124" s="171"/>
      <c r="J124" s="171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3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4"/>
      <c r="BF124" s="174"/>
      <c r="BG124" s="174"/>
      <c r="BH124" s="174"/>
      <c r="BI124" s="174"/>
      <c r="BJ124" s="120"/>
      <c r="BK124" s="169"/>
      <c r="BL124" s="120"/>
      <c r="BM124" s="141"/>
      <c r="BN124" s="141"/>
      <c r="BO124" s="175"/>
      <c r="BP124" s="175"/>
      <c r="BQ124" s="160"/>
      <c r="BR124" s="138"/>
      <c r="BS124" s="138"/>
      <c r="BT124" s="138"/>
      <c r="BU124" s="138"/>
      <c r="BV124" s="138"/>
      <c r="BW124" s="139"/>
      <c r="BX124" s="139"/>
      <c r="BY124" s="3"/>
      <c r="BZ124" s="8"/>
    </row>
    <row r="125" spans="2:78" s="1" customFormat="1" ht="18" customHeight="1" thickBot="1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20"/>
      <c r="BK125" s="169"/>
      <c r="BL125" s="120"/>
      <c r="BM125" s="141"/>
      <c r="BN125" s="141"/>
      <c r="BO125" s="175"/>
      <c r="BP125" s="175"/>
      <c r="BQ125" s="160"/>
      <c r="BR125" s="138"/>
      <c r="BS125" s="138"/>
      <c r="BT125" s="138"/>
      <c r="BU125" s="138"/>
      <c r="BV125" s="138"/>
      <c r="BW125" s="139"/>
      <c r="BX125" s="139"/>
      <c r="BY125" s="3"/>
      <c r="BZ125" s="8"/>
    </row>
    <row r="126" spans="2:78" s="1" customFormat="1" ht="18" customHeight="1" thickBot="1">
      <c r="B126" s="432" t="s">
        <v>23</v>
      </c>
      <c r="C126" s="196"/>
      <c r="D126" s="194" t="s">
        <v>27</v>
      </c>
      <c r="E126" s="195"/>
      <c r="F126" s="196"/>
      <c r="G126" s="194" t="s">
        <v>62</v>
      </c>
      <c r="H126" s="195"/>
      <c r="I126" s="195"/>
      <c r="J126" s="196"/>
      <c r="K126" s="194" t="s">
        <v>46</v>
      </c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6"/>
      <c r="BE126" s="194" t="s">
        <v>25</v>
      </c>
      <c r="BF126" s="195"/>
      <c r="BG126" s="195"/>
      <c r="BH126" s="195"/>
      <c r="BI126" s="196"/>
      <c r="BJ126" s="194"/>
      <c r="BK126" s="195"/>
      <c r="BL126" s="195"/>
      <c r="BM126" s="440"/>
      <c r="BN126" s="141"/>
      <c r="BO126" s="175"/>
      <c r="BP126" s="175"/>
      <c r="BQ126" s="160"/>
      <c r="BR126" s="138"/>
      <c r="BS126" s="138"/>
      <c r="BT126" s="138"/>
      <c r="BU126" s="138"/>
      <c r="BV126" s="138"/>
      <c r="BW126" s="139"/>
      <c r="BX126" s="139"/>
      <c r="BY126" s="3"/>
      <c r="BZ126" s="8"/>
    </row>
    <row r="127" spans="2:78" s="1" customFormat="1" ht="18" customHeight="1">
      <c r="B127" s="235">
        <v>38</v>
      </c>
      <c r="C127" s="187"/>
      <c r="D127" s="185">
        <v>1</v>
      </c>
      <c r="E127" s="186"/>
      <c r="F127" s="187"/>
      <c r="G127" s="237">
        <f>$G$122+TEXT($AA$14*($AD$14/1440)+($AO$14/1440)+($BC$14/1440),"hh:mm")</f>
        <v>0.6291666666666667</v>
      </c>
      <c r="H127" s="238"/>
      <c r="I127" s="238"/>
      <c r="J127" s="239"/>
      <c r="K127" s="219" t="str">
        <f>IF(ISBLANK($BH$112)," ",IF($BE$112&gt;$BH$112,$K$112,IF($BH$112&gt;$BE$112,$AJ$112)))</f>
        <v> </v>
      </c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132" t="s">
        <v>35</v>
      </c>
      <c r="AJ127" s="220" t="str">
        <f>IF(ISBLANK($BH$117)," ",IF($BE$117&gt;$BH$117,$K$117,IF($BH$117&gt;$BE$117,$AJ$117)))</f>
        <v> </v>
      </c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9"/>
      <c r="BE127" s="222"/>
      <c r="BF127" s="223"/>
      <c r="BG127" s="223"/>
      <c r="BH127" s="224"/>
      <c r="BI127" s="225"/>
      <c r="BJ127" s="206"/>
      <c r="BK127" s="207"/>
      <c r="BL127" s="207"/>
      <c r="BM127" s="208"/>
      <c r="BN127" s="141"/>
      <c r="BO127" s="178"/>
      <c r="BP127" s="178"/>
      <c r="BQ127" s="160"/>
      <c r="BR127" s="138"/>
      <c r="BS127" s="138"/>
      <c r="BT127" s="138"/>
      <c r="BU127" s="138"/>
      <c r="BV127" s="138"/>
      <c r="BW127" s="139"/>
      <c r="BX127" s="139"/>
      <c r="BY127" s="3"/>
      <c r="BZ127" s="8"/>
    </row>
    <row r="128" spans="2:78" s="1" customFormat="1" ht="18" customHeight="1" thickBot="1">
      <c r="B128" s="236"/>
      <c r="C128" s="190"/>
      <c r="D128" s="188"/>
      <c r="E128" s="189"/>
      <c r="F128" s="190"/>
      <c r="G128" s="240"/>
      <c r="H128" s="241"/>
      <c r="I128" s="241"/>
      <c r="J128" s="242"/>
      <c r="K128" s="228" t="s">
        <v>47</v>
      </c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168"/>
      <c r="AJ128" s="226" t="s">
        <v>48</v>
      </c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7"/>
      <c r="BE128" s="213"/>
      <c r="BF128" s="214"/>
      <c r="BG128" s="214"/>
      <c r="BH128" s="214"/>
      <c r="BI128" s="215"/>
      <c r="BJ128" s="209"/>
      <c r="BK128" s="210"/>
      <c r="BL128" s="210"/>
      <c r="BM128" s="211"/>
      <c r="BN128" s="141"/>
      <c r="BO128" s="179"/>
      <c r="BP128" s="179"/>
      <c r="BQ128" s="160"/>
      <c r="BR128" s="138"/>
      <c r="BS128" s="138"/>
      <c r="BT128" s="138"/>
      <c r="BU128" s="138"/>
      <c r="BV128" s="138"/>
      <c r="BW128" s="139"/>
      <c r="BX128" s="139"/>
      <c r="BY128" s="3"/>
      <c r="BZ128" s="8"/>
    </row>
    <row r="129" spans="62:80" ht="18" customHeight="1">
      <c r="BJ129" s="130"/>
      <c r="BK129" s="130"/>
      <c r="BL129" s="130"/>
      <c r="BM129" s="130"/>
      <c r="BN129" s="130"/>
      <c r="BO129" s="141"/>
      <c r="BP129" s="179"/>
      <c r="BQ129" s="179"/>
      <c r="BR129" s="160"/>
      <c r="BS129" s="138"/>
      <c r="BT129" s="138"/>
      <c r="BU129" s="138"/>
      <c r="BV129" s="138"/>
      <c r="BW129" s="138"/>
      <c r="BY129" s="3"/>
      <c r="BZ129" s="3"/>
      <c r="CB129" s="1"/>
    </row>
    <row r="130" spans="2:78" ht="18" customHeight="1">
      <c r="B130" s="131" t="s">
        <v>49</v>
      </c>
      <c r="BJ130" s="130"/>
      <c r="BK130" s="130"/>
      <c r="BL130" s="130"/>
      <c r="BM130" s="130"/>
      <c r="BN130" s="130"/>
      <c r="BO130" s="141"/>
      <c r="BP130" s="179"/>
      <c r="BQ130" s="179"/>
      <c r="BR130" s="160"/>
      <c r="BS130" s="138"/>
      <c r="BT130" s="138"/>
      <c r="BU130" s="138"/>
      <c r="BV130" s="138"/>
      <c r="BW130" s="138"/>
      <c r="BZ130" s="3"/>
    </row>
    <row r="131" spans="62:75" ht="18" customHeight="1" thickBot="1">
      <c r="BJ131" s="130"/>
      <c r="BK131" s="130"/>
      <c r="BL131" s="130"/>
      <c r="BM131" s="130"/>
      <c r="BN131" s="130"/>
      <c r="BO131" s="141"/>
      <c r="BP131" s="179"/>
      <c r="BQ131" s="179"/>
      <c r="BR131" s="160"/>
      <c r="BS131" s="138"/>
      <c r="BT131" s="138"/>
      <c r="BU131" s="138"/>
      <c r="BV131" s="138"/>
      <c r="BW131" s="138"/>
    </row>
    <row r="132" spans="15:75" ht="18" customHeight="1">
      <c r="O132" s="378" t="s">
        <v>50</v>
      </c>
      <c r="P132" s="379"/>
      <c r="Q132" s="216" t="str">
        <f>IF(ISBLANK($BH$127)," ",IF($BE$127&gt;$BH$127,$K$127,IF($BH$127&gt;$BE$127,$AJ$127)))</f>
        <v> </v>
      </c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8"/>
      <c r="BH132" s="141"/>
      <c r="BI132" s="141"/>
      <c r="BM132" s="160"/>
      <c r="BN132" s="160"/>
      <c r="BP132" s="179"/>
      <c r="BQ132" s="179"/>
      <c r="BR132" s="160"/>
      <c r="BS132" s="138"/>
      <c r="BT132" s="138"/>
      <c r="BU132" s="138"/>
      <c r="BV132" s="138"/>
      <c r="BW132" s="138"/>
    </row>
    <row r="133" spans="15:75" ht="18" customHeight="1">
      <c r="O133" s="376" t="s">
        <v>51</v>
      </c>
      <c r="P133" s="377"/>
      <c r="Q133" s="200" t="str">
        <f>IF(ISBLANK($BH$127)," ",IF($BE$127&lt;$BH$127,$K$127,IF($BH$127&lt;$BE$127,$AJ$127)))</f>
        <v> </v>
      </c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2"/>
      <c r="BH133" s="141"/>
      <c r="BI133" s="141"/>
      <c r="BM133" s="160"/>
      <c r="BN133" s="160"/>
      <c r="BP133" s="179"/>
      <c r="BQ133" s="179"/>
      <c r="BR133" s="160"/>
      <c r="BS133" s="138"/>
      <c r="BT133" s="138"/>
      <c r="BU133" s="138"/>
      <c r="BV133" s="138"/>
      <c r="BW133" s="138"/>
    </row>
    <row r="134" spans="15:75" ht="18" customHeight="1">
      <c r="O134" s="376" t="s">
        <v>52</v>
      </c>
      <c r="P134" s="377"/>
      <c r="Q134" s="200" t="str">
        <f>IF(ISBLANK($BH$122)," ",IF($BE$122&gt;$BH$122,$K$122,IF($BH$122&gt;$BE$122,$AJ$122)))</f>
        <v> </v>
      </c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2"/>
      <c r="BH134" s="141"/>
      <c r="BI134" s="141"/>
      <c r="BM134" s="160"/>
      <c r="BN134" s="160"/>
      <c r="BP134" s="179"/>
      <c r="BQ134" s="179"/>
      <c r="BR134" s="160"/>
      <c r="BS134" s="138"/>
      <c r="BT134" s="138"/>
      <c r="BU134" s="138"/>
      <c r="BV134" s="138"/>
      <c r="BW134" s="138"/>
    </row>
    <row r="135" spans="15:75" ht="18" customHeight="1" thickBot="1">
      <c r="O135" s="374" t="s">
        <v>53</v>
      </c>
      <c r="P135" s="375"/>
      <c r="Q135" s="203" t="str">
        <f>IF(ISBLANK($BH$122)," ",IF($BE$122&lt;$BH$122,$K$122,IF($BH$122&lt;$BE$122,$AJ$122)))</f>
        <v> </v>
      </c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5"/>
      <c r="BH135" s="141"/>
      <c r="BI135" s="141"/>
      <c r="BM135" s="160"/>
      <c r="BN135" s="160"/>
      <c r="BP135" s="179"/>
      <c r="BQ135" s="179"/>
      <c r="BR135" s="160"/>
      <c r="BS135" s="138"/>
      <c r="BT135" s="138"/>
      <c r="BU135" s="138"/>
      <c r="BV135" s="138"/>
      <c r="BW135" s="138"/>
    </row>
    <row r="136" spans="68:75" ht="18" customHeight="1">
      <c r="BP136" s="179"/>
      <c r="BQ136" s="179"/>
      <c r="BR136" s="160"/>
      <c r="BS136" s="138"/>
      <c r="BT136" s="138"/>
      <c r="BU136" s="138"/>
      <c r="BV136" s="138"/>
      <c r="BW136" s="138"/>
    </row>
    <row r="137" spans="68:76" ht="18" customHeight="1" hidden="1">
      <c r="BP137" s="179"/>
      <c r="BQ137" s="179"/>
      <c r="BR137" s="141"/>
      <c r="BS137" s="160"/>
      <c r="BT137" s="160"/>
      <c r="BU137" s="160"/>
      <c r="BV137" s="138"/>
      <c r="BW137" s="138"/>
      <c r="BX137" s="138"/>
    </row>
    <row r="138" spans="2:76" s="71" customFormat="1" ht="18" customHeight="1" hidden="1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  <c r="BN138" s="180"/>
      <c r="BO138" s="180"/>
      <c r="BP138" s="181"/>
      <c r="BQ138" s="181"/>
      <c r="BR138" s="180"/>
      <c r="BS138" s="180"/>
      <c r="BT138" s="180"/>
      <c r="BU138" s="180"/>
      <c r="BV138" s="180"/>
      <c r="BW138" s="180"/>
      <c r="BX138" s="180"/>
    </row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  <row r="163" ht="18" customHeight="1" hidden="1"/>
    <row r="164" ht="18" customHeight="1" hidden="1"/>
    <row r="165" ht="18" customHeight="1" hidden="1"/>
    <row r="166" ht="18" customHeight="1" hidden="1"/>
    <row r="167" ht="18" customHeight="1" hidden="1"/>
    <row r="168" ht="18" customHeight="1" hidden="1"/>
    <row r="169" ht="18" customHeight="1" hidden="1"/>
    <row r="170" ht="18" customHeight="1" hidden="1"/>
    <row r="171" ht="18" customHeight="1" hidden="1"/>
    <row r="172" ht="18" customHeight="1" hidden="1"/>
    <row r="173" ht="18" customHeight="1" hidden="1"/>
    <row r="174" ht="18" customHeight="1" hidden="1"/>
    <row r="175" ht="18" customHeight="1" hidden="1"/>
    <row r="176" ht="18" customHeight="1" hidden="1"/>
    <row r="177" ht="18" customHeight="1" hidden="1"/>
    <row r="178" ht="18" customHeight="1" hidden="1"/>
    <row r="179" ht="18" customHeight="1" hidden="1"/>
    <row r="180" ht="18" customHeight="1" hidden="1"/>
    <row r="181" ht="18" customHeight="1" hidden="1"/>
    <row r="182" ht="18" customHeight="1" hidden="1"/>
    <row r="183" ht="18" customHeight="1" hidden="1"/>
    <row r="184" ht="18" customHeight="1" hidden="1"/>
    <row r="185" spans="2:76" s="71" customFormat="1" ht="18" customHeight="1" hidden="1"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  <c r="BA185" s="180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1"/>
      <c r="BQ185" s="181"/>
      <c r="BR185" s="181"/>
      <c r="BS185" s="181"/>
      <c r="BT185" s="181"/>
      <c r="BU185" s="181"/>
      <c r="BV185" s="181"/>
      <c r="BW185" s="181"/>
      <c r="BX185" s="181"/>
    </row>
    <row r="186" spans="2:76" s="71" customFormat="1" ht="18" customHeight="1" hidden="1"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1"/>
      <c r="BQ186" s="181"/>
      <c r="BR186" s="181"/>
      <c r="BS186" s="181"/>
      <c r="BT186" s="181"/>
      <c r="BU186" s="181"/>
      <c r="BV186" s="181"/>
      <c r="BW186" s="181"/>
      <c r="BX186" s="181"/>
    </row>
    <row r="187" spans="2:76" s="71" customFormat="1" ht="18" customHeight="1" hidden="1"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80"/>
      <c r="BN187" s="180"/>
      <c r="BO187" s="180"/>
      <c r="BP187" s="181"/>
      <c r="BQ187" s="181"/>
      <c r="BR187" s="181"/>
      <c r="BS187" s="181"/>
      <c r="BT187" s="181"/>
      <c r="BU187" s="181"/>
      <c r="BV187" s="181"/>
      <c r="BW187" s="181"/>
      <c r="BX187" s="181"/>
    </row>
    <row r="188" spans="2:76" s="71" customFormat="1" ht="18" customHeight="1" hidden="1"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80"/>
      <c r="BN188" s="180"/>
      <c r="BO188" s="180"/>
      <c r="BP188" s="181"/>
      <c r="BQ188" s="181"/>
      <c r="BR188" s="181"/>
      <c r="BS188" s="181"/>
      <c r="BT188" s="181"/>
      <c r="BU188" s="181"/>
      <c r="BV188" s="181"/>
      <c r="BW188" s="181"/>
      <c r="BX188" s="181"/>
    </row>
    <row r="189" spans="2:76" s="71" customFormat="1" ht="18" customHeight="1" hidden="1"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1"/>
      <c r="BQ189" s="181"/>
      <c r="BR189" s="181"/>
      <c r="BS189" s="181"/>
      <c r="BT189" s="181"/>
      <c r="BU189" s="181"/>
      <c r="BV189" s="181"/>
      <c r="BW189" s="181"/>
      <c r="BX189" s="181"/>
    </row>
    <row r="190" spans="2:76" s="71" customFormat="1" ht="18" customHeight="1" hidden="1"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80"/>
      <c r="BN190" s="180"/>
      <c r="BO190" s="180"/>
      <c r="BP190" s="181"/>
      <c r="BQ190" s="181"/>
      <c r="BR190" s="181"/>
      <c r="BS190" s="181"/>
      <c r="BT190" s="181"/>
      <c r="BU190" s="181"/>
      <c r="BV190" s="181"/>
      <c r="BW190" s="181"/>
      <c r="BX190" s="181"/>
    </row>
    <row r="191" spans="2:76" s="71" customFormat="1" ht="18" customHeight="1" hidden="1"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1"/>
      <c r="BQ191" s="181"/>
      <c r="BR191" s="181"/>
      <c r="BS191" s="181"/>
      <c r="BT191" s="181"/>
      <c r="BU191" s="181"/>
      <c r="BV191" s="181"/>
      <c r="BW191" s="181"/>
      <c r="BX191" s="181"/>
    </row>
    <row r="192" spans="2:76" s="71" customFormat="1" ht="18" customHeight="1" hidden="1"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180"/>
      <c r="BN192" s="180"/>
      <c r="BO192" s="180"/>
      <c r="BP192" s="181"/>
      <c r="BQ192" s="181"/>
      <c r="BR192" s="181"/>
      <c r="BS192" s="181"/>
      <c r="BT192" s="181"/>
      <c r="BU192" s="181"/>
      <c r="BV192" s="181"/>
      <c r="BW192" s="181"/>
      <c r="BX192" s="181"/>
    </row>
    <row r="193" spans="2:76" s="71" customFormat="1" ht="18" customHeight="1" hidden="1"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180"/>
      <c r="BN193" s="180"/>
      <c r="BO193" s="180"/>
      <c r="BP193" s="181"/>
      <c r="BQ193" s="181"/>
      <c r="BR193" s="181"/>
      <c r="BS193" s="181"/>
      <c r="BT193" s="181"/>
      <c r="BU193" s="181"/>
      <c r="BV193" s="181"/>
      <c r="BW193" s="181"/>
      <c r="BX193" s="181"/>
    </row>
    <row r="194" spans="2:76" s="71" customFormat="1" ht="18" customHeight="1" hidden="1"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180"/>
      <c r="BN194" s="180"/>
      <c r="BO194" s="180"/>
      <c r="BP194" s="181"/>
      <c r="BQ194" s="181"/>
      <c r="BR194" s="181"/>
      <c r="BS194" s="181"/>
      <c r="BT194" s="181"/>
      <c r="BU194" s="181"/>
      <c r="BV194" s="181"/>
      <c r="BW194" s="181"/>
      <c r="BX194" s="181"/>
    </row>
    <row r="195" spans="2:76" s="71" customFormat="1" ht="18" customHeight="1" hidden="1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180"/>
      <c r="BM195" s="180"/>
      <c r="BN195" s="180"/>
      <c r="BO195" s="180"/>
      <c r="BP195" s="181"/>
      <c r="BQ195" s="181"/>
      <c r="BR195" s="181"/>
      <c r="BS195" s="181"/>
      <c r="BT195" s="181"/>
      <c r="BU195" s="181"/>
      <c r="BV195" s="181"/>
      <c r="BW195" s="181"/>
      <c r="BX195" s="181"/>
    </row>
    <row r="196" spans="2:76" s="71" customFormat="1" ht="18" customHeight="1" hidden="1"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  <c r="BA196" s="180"/>
      <c r="BB196" s="180"/>
      <c r="BC196" s="180"/>
      <c r="BD196" s="180"/>
      <c r="BE196" s="180"/>
      <c r="BF196" s="180"/>
      <c r="BG196" s="180"/>
      <c r="BH196" s="180"/>
      <c r="BI196" s="180"/>
      <c r="BJ196" s="180"/>
      <c r="BK196" s="180"/>
      <c r="BL196" s="180"/>
      <c r="BM196" s="180"/>
      <c r="BN196" s="180"/>
      <c r="BO196" s="180"/>
      <c r="BP196" s="181"/>
      <c r="BQ196" s="181"/>
      <c r="BR196" s="181"/>
      <c r="BS196" s="181"/>
      <c r="BT196" s="181"/>
      <c r="BU196" s="181"/>
      <c r="BV196" s="181"/>
      <c r="BW196" s="181"/>
      <c r="BX196" s="181"/>
    </row>
    <row r="197" spans="2:76" s="71" customFormat="1" ht="18" customHeight="1" hidden="1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1"/>
      <c r="BQ197" s="181"/>
      <c r="BR197" s="181"/>
      <c r="BS197" s="181"/>
      <c r="BT197" s="181"/>
      <c r="BU197" s="181"/>
      <c r="BV197" s="181"/>
      <c r="BW197" s="181"/>
      <c r="BX197" s="181"/>
    </row>
    <row r="198" spans="2:76" s="71" customFormat="1" ht="18" customHeight="1" hidden="1"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1"/>
      <c r="BQ198" s="181"/>
      <c r="BR198" s="181"/>
      <c r="BS198" s="181"/>
      <c r="BT198" s="181"/>
      <c r="BU198" s="181"/>
      <c r="BV198" s="181"/>
      <c r="BW198" s="181"/>
      <c r="BX198" s="181"/>
    </row>
    <row r="199" spans="2:76" s="71" customFormat="1" ht="18" customHeight="1" hidden="1"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  <c r="BM199" s="180"/>
      <c r="BN199" s="180"/>
      <c r="BO199" s="180"/>
      <c r="BP199" s="181"/>
      <c r="BQ199" s="181"/>
      <c r="BR199" s="181"/>
      <c r="BS199" s="181"/>
      <c r="BT199" s="181"/>
      <c r="BU199" s="181"/>
      <c r="BV199" s="181"/>
      <c r="BW199" s="181"/>
      <c r="BX199" s="181"/>
    </row>
    <row r="200" spans="2:76" s="71" customFormat="1" ht="18" customHeight="1" hidden="1"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  <c r="BA200" s="180"/>
      <c r="BB200" s="180"/>
      <c r="BC200" s="180"/>
      <c r="BD200" s="180"/>
      <c r="BE200" s="180"/>
      <c r="BF200" s="180"/>
      <c r="BG200" s="180"/>
      <c r="BH200" s="180"/>
      <c r="BI200" s="180"/>
      <c r="BJ200" s="180"/>
      <c r="BK200" s="180"/>
      <c r="BL200" s="180"/>
      <c r="BM200" s="180"/>
      <c r="BN200" s="180"/>
      <c r="BO200" s="180"/>
      <c r="BP200" s="181"/>
      <c r="BQ200" s="181"/>
      <c r="BR200" s="181"/>
      <c r="BS200" s="181"/>
      <c r="BT200" s="181"/>
      <c r="BU200" s="181"/>
      <c r="BV200" s="181"/>
      <c r="BW200" s="181"/>
      <c r="BX200" s="181"/>
    </row>
    <row r="201" spans="2:76" s="71" customFormat="1" ht="18" customHeight="1" hidden="1"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80"/>
      <c r="BE201" s="180"/>
      <c r="BF201" s="180"/>
      <c r="BG201" s="180"/>
      <c r="BH201" s="180"/>
      <c r="BI201" s="180"/>
      <c r="BJ201" s="180"/>
      <c r="BK201" s="180"/>
      <c r="BL201" s="180"/>
      <c r="BM201" s="180"/>
      <c r="BN201" s="180"/>
      <c r="BO201" s="180"/>
      <c r="BP201" s="181"/>
      <c r="BQ201" s="181"/>
      <c r="BR201" s="181"/>
      <c r="BS201" s="181"/>
      <c r="BT201" s="181"/>
      <c r="BU201" s="181"/>
      <c r="BV201" s="181"/>
      <c r="BW201" s="181"/>
      <c r="BX201" s="181"/>
    </row>
    <row r="202" spans="2:76" s="71" customFormat="1" ht="18" customHeight="1" hidden="1"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  <c r="BA202" s="180"/>
      <c r="BB202" s="180"/>
      <c r="BC202" s="180"/>
      <c r="BD202" s="180"/>
      <c r="BE202" s="180"/>
      <c r="BF202" s="180"/>
      <c r="BG202" s="180"/>
      <c r="BH202" s="180"/>
      <c r="BI202" s="180"/>
      <c r="BJ202" s="180"/>
      <c r="BK202" s="180"/>
      <c r="BL202" s="180"/>
      <c r="BM202" s="180"/>
      <c r="BN202" s="180"/>
      <c r="BO202" s="180"/>
      <c r="BP202" s="181"/>
      <c r="BQ202" s="181"/>
      <c r="BR202" s="181"/>
      <c r="BS202" s="181"/>
      <c r="BT202" s="181"/>
      <c r="BU202" s="181"/>
      <c r="BV202" s="181"/>
      <c r="BW202" s="181"/>
      <c r="BX202" s="181"/>
    </row>
    <row r="203" spans="2:76" s="71" customFormat="1" ht="18" customHeight="1" hidden="1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/>
      <c r="AW203" s="180"/>
      <c r="AX203" s="180"/>
      <c r="AY203" s="180"/>
      <c r="AZ203" s="180"/>
      <c r="BA203" s="180"/>
      <c r="BB203" s="180"/>
      <c r="BC203" s="180"/>
      <c r="BD203" s="180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1"/>
      <c r="BQ203" s="181"/>
      <c r="BR203" s="181"/>
      <c r="BS203" s="181"/>
      <c r="BT203" s="181"/>
      <c r="BU203" s="181"/>
      <c r="BV203" s="181"/>
      <c r="BW203" s="181"/>
      <c r="BX203" s="181"/>
    </row>
    <row r="204" spans="2:76" s="71" customFormat="1" ht="18" customHeight="1" hidden="1"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1"/>
      <c r="BQ204" s="181"/>
      <c r="BR204" s="181"/>
      <c r="BS204" s="181"/>
      <c r="BT204" s="181"/>
      <c r="BU204" s="181"/>
      <c r="BV204" s="181"/>
      <c r="BW204" s="181"/>
      <c r="BX204" s="181"/>
    </row>
    <row r="205" spans="2:76" s="71" customFormat="1" ht="18" customHeight="1" hidden="1"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80"/>
      <c r="BN205" s="180"/>
      <c r="BO205" s="180"/>
      <c r="BP205" s="181"/>
      <c r="BQ205" s="181"/>
      <c r="BR205" s="181"/>
      <c r="BS205" s="181"/>
      <c r="BT205" s="181"/>
      <c r="BU205" s="181"/>
      <c r="BV205" s="181"/>
      <c r="BW205" s="181"/>
      <c r="BX205" s="181"/>
    </row>
    <row r="206" spans="2:76" s="71" customFormat="1" ht="18" customHeight="1" hidden="1"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80"/>
      <c r="BN206" s="180"/>
      <c r="BO206" s="180"/>
      <c r="BP206" s="181"/>
      <c r="BQ206" s="181"/>
      <c r="BR206" s="181"/>
      <c r="BS206" s="181"/>
      <c r="BT206" s="181"/>
      <c r="BU206" s="181"/>
      <c r="BV206" s="181"/>
      <c r="BW206" s="181"/>
      <c r="BX206" s="181"/>
    </row>
    <row r="207" spans="2:76" s="71" customFormat="1" ht="18" customHeight="1" hidden="1"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80"/>
      <c r="BN207" s="180"/>
      <c r="BO207" s="180"/>
      <c r="BP207" s="181"/>
      <c r="BQ207" s="181"/>
      <c r="BR207" s="181"/>
      <c r="BS207" s="181"/>
      <c r="BT207" s="181"/>
      <c r="BU207" s="181"/>
      <c r="BV207" s="181"/>
      <c r="BW207" s="181"/>
      <c r="BX207" s="181"/>
    </row>
    <row r="208" spans="2:76" s="71" customFormat="1" ht="18" customHeight="1" hidden="1"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80"/>
      <c r="BN208" s="180"/>
      <c r="BO208" s="180"/>
      <c r="BP208" s="181"/>
      <c r="BQ208" s="181"/>
      <c r="BR208" s="181"/>
      <c r="BS208" s="181"/>
      <c r="BT208" s="181"/>
      <c r="BU208" s="181"/>
      <c r="BV208" s="181"/>
      <c r="BW208" s="181"/>
      <c r="BX208" s="181"/>
    </row>
    <row r="209" spans="2:76" s="71" customFormat="1" ht="18" customHeight="1" hidden="1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180"/>
      <c r="BN209" s="180"/>
      <c r="BO209" s="180"/>
      <c r="BP209" s="181"/>
      <c r="BQ209" s="181"/>
      <c r="BR209" s="181"/>
      <c r="BS209" s="181"/>
      <c r="BT209" s="181"/>
      <c r="BU209" s="181"/>
      <c r="BV209" s="181"/>
      <c r="BW209" s="181"/>
      <c r="BX209" s="181"/>
    </row>
    <row r="210" spans="2:76" s="71" customFormat="1" ht="18" customHeight="1" hidden="1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  <c r="BP210" s="181"/>
      <c r="BQ210" s="181"/>
      <c r="BR210" s="181"/>
      <c r="BS210" s="181"/>
      <c r="BT210" s="181"/>
      <c r="BU210" s="181"/>
      <c r="BV210" s="181"/>
      <c r="BW210" s="181"/>
      <c r="BX210" s="181"/>
    </row>
    <row r="211" spans="2:76" s="71" customFormat="1" ht="18" customHeight="1" hidden="1"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180"/>
      <c r="BN211" s="180"/>
      <c r="BO211" s="180"/>
      <c r="BP211" s="181"/>
      <c r="BQ211" s="181"/>
      <c r="BR211" s="181"/>
      <c r="BS211" s="181"/>
      <c r="BT211" s="181"/>
      <c r="BU211" s="181"/>
      <c r="BV211" s="181"/>
      <c r="BW211" s="181"/>
      <c r="BX211" s="181"/>
    </row>
    <row r="212" spans="2:76" s="71" customFormat="1" ht="18" customHeight="1" hidden="1"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180"/>
      <c r="BN212" s="180"/>
      <c r="BO212" s="180"/>
      <c r="BP212" s="181"/>
      <c r="BQ212" s="181"/>
      <c r="BR212" s="181"/>
      <c r="BS212" s="181"/>
      <c r="BT212" s="181"/>
      <c r="BU212" s="181"/>
      <c r="BV212" s="181"/>
      <c r="BW212" s="181"/>
      <c r="BX212" s="181"/>
    </row>
    <row r="213" spans="2:76" s="71" customFormat="1" ht="18" customHeight="1" hidden="1"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0"/>
      <c r="BC213" s="180"/>
      <c r="BD213" s="180"/>
      <c r="BE213" s="180"/>
      <c r="BF213" s="180"/>
      <c r="BG213" s="180"/>
      <c r="BH213" s="180"/>
      <c r="BI213" s="180"/>
      <c r="BJ213" s="180"/>
      <c r="BK213" s="180"/>
      <c r="BL213" s="180"/>
      <c r="BM213" s="180"/>
      <c r="BN213" s="180"/>
      <c r="BO213" s="180"/>
      <c r="BP213" s="181"/>
      <c r="BQ213" s="181"/>
      <c r="BR213" s="181"/>
      <c r="BS213" s="181"/>
      <c r="BT213" s="181"/>
      <c r="BU213" s="181"/>
      <c r="BV213" s="181"/>
      <c r="BW213" s="181"/>
      <c r="BX213" s="181"/>
    </row>
    <row r="214" spans="2:76" s="71" customFormat="1" ht="18" customHeight="1" hidden="1"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  <c r="BA214" s="180"/>
      <c r="BB214" s="180"/>
      <c r="BC214" s="180"/>
      <c r="BD214" s="180"/>
      <c r="BE214" s="180"/>
      <c r="BF214" s="180"/>
      <c r="BG214" s="180"/>
      <c r="BH214" s="180"/>
      <c r="BI214" s="180"/>
      <c r="BJ214" s="180"/>
      <c r="BK214" s="180"/>
      <c r="BL214" s="180"/>
      <c r="BM214" s="180"/>
      <c r="BN214" s="180"/>
      <c r="BO214" s="180"/>
      <c r="BP214" s="181"/>
      <c r="BQ214" s="181"/>
      <c r="BR214" s="181"/>
      <c r="BS214" s="181"/>
      <c r="BT214" s="181"/>
      <c r="BU214" s="181"/>
      <c r="BV214" s="181"/>
      <c r="BW214" s="181"/>
      <c r="BX214" s="181"/>
    </row>
    <row r="215" spans="2:76" s="71" customFormat="1" ht="18" customHeight="1" hidden="1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1"/>
      <c r="BQ215" s="181"/>
      <c r="BR215" s="181"/>
      <c r="BS215" s="181"/>
      <c r="BT215" s="181"/>
      <c r="BU215" s="181"/>
      <c r="BV215" s="181"/>
      <c r="BW215" s="181"/>
      <c r="BX215" s="181"/>
    </row>
    <row r="216" spans="2:76" s="71" customFormat="1" ht="18" customHeight="1" hidden="1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80"/>
      <c r="BP216" s="181"/>
      <c r="BQ216" s="181"/>
      <c r="BR216" s="181"/>
      <c r="BS216" s="181"/>
      <c r="BT216" s="181"/>
      <c r="BU216" s="181"/>
      <c r="BV216" s="181"/>
      <c r="BW216" s="181"/>
      <c r="BX216" s="181"/>
    </row>
    <row r="217" spans="2:76" s="71" customFormat="1" ht="18" customHeight="1" hidden="1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1"/>
      <c r="BQ217" s="181"/>
      <c r="BR217" s="181"/>
      <c r="BS217" s="181"/>
      <c r="BT217" s="181"/>
      <c r="BU217" s="181"/>
      <c r="BV217" s="181"/>
      <c r="BW217" s="181"/>
      <c r="BX217" s="181"/>
    </row>
    <row r="218" spans="2:76" s="71" customFormat="1" ht="18" customHeight="1" hidden="1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  <c r="BA218" s="180"/>
      <c r="BB218" s="180"/>
      <c r="BC218" s="180"/>
      <c r="BD218" s="180"/>
      <c r="BE218" s="180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  <c r="BP218" s="181"/>
      <c r="BQ218" s="181"/>
      <c r="BR218" s="181"/>
      <c r="BS218" s="181"/>
      <c r="BT218" s="181"/>
      <c r="BU218" s="181"/>
      <c r="BV218" s="181"/>
      <c r="BW218" s="181"/>
      <c r="BX218" s="181"/>
    </row>
    <row r="219" spans="2:76" s="71" customFormat="1" ht="18" customHeight="1" hidden="1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  <c r="AR219" s="180"/>
      <c r="AS219" s="180"/>
      <c r="AT219" s="180"/>
      <c r="AU219" s="180"/>
      <c r="AV219" s="180"/>
      <c r="AW219" s="180"/>
      <c r="AX219" s="180"/>
      <c r="AY219" s="180"/>
      <c r="AZ219" s="180"/>
      <c r="BA219" s="180"/>
      <c r="BB219" s="180"/>
      <c r="BC219" s="180"/>
      <c r="BD219" s="180"/>
      <c r="BE219" s="180"/>
      <c r="BF219" s="180"/>
      <c r="BG219" s="180"/>
      <c r="BH219" s="180"/>
      <c r="BI219" s="180"/>
      <c r="BJ219" s="180"/>
      <c r="BK219" s="180"/>
      <c r="BL219" s="180"/>
      <c r="BM219" s="180"/>
      <c r="BN219" s="180"/>
      <c r="BO219" s="180"/>
      <c r="BP219" s="181"/>
      <c r="BQ219" s="181"/>
      <c r="BR219" s="181"/>
      <c r="BS219" s="181"/>
      <c r="BT219" s="181"/>
      <c r="BU219" s="181"/>
      <c r="BV219" s="181"/>
      <c r="BW219" s="181"/>
      <c r="BX219" s="181"/>
    </row>
    <row r="220" spans="2:76" s="71" customFormat="1" ht="18" customHeight="1" hidden="1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1"/>
      <c r="BQ220" s="181"/>
      <c r="BR220" s="181"/>
      <c r="BS220" s="181"/>
      <c r="BT220" s="181"/>
      <c r="BU220" s="181"/>
      <c r="BV220" s="181"/>
      <c r="BW220" s="181"/>
      <c r="BX220" s="181"/>
    </row>
    <row r="221" spans="2:76" s="71" customFormat="1" ht="18" customHeight="1" hidden="1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1"/>
      <c r="BQ221" s="181"/>
      <c r="BR221" s="181"/>
      <c r="BS221" s="181"/>
      <c r="BT221" s="181"/>
      <c r="BU221" s="181"/>
      <c r="BV221" s="181"/>
      <c r="BW221" s="181"/>
      <c r="BX221" s="181"/>
    </row>
    <row r="222" spans="2:76" s="71" customFormat="1" ht="18" customHeight="1" hidden="1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1"/>
      <c r="BQ222" s="181"/>
      <c r="BR222" s="181"/>
      <c r="BS222" s="181"/>
      <c r="BT222" s="181"/>
      <c r="BU222" s="181"/>
      <c r="BV222" s="181"/>
      <c r="BW222" s="181"/>
      <c r="BX222" s="181"/>
    </row>
    <row r="223" spans="2:76" s="71" customFormat="1" ht="18" customHeight="1" hidden="1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0"/>
      <c r="BD223" s="180"/>
      <c r="BE223" s="180"/>
      <c r="BF223" s="180"/>
      <c r="BG223" s="180"/>
      <c r="BH223" s="180"/>
      <c r="BI223" s="180"/>
      <c r="BJ223" s="180"/>
      <c r="BK223" s="180"/>
      <c r="BL223" s="180"/>
      <c r="BM223" s="180"/>
      <c r="BN223" s="180"/>
      <c r="BO223" s="180"/>
      <c r="BP223" s="181"/>
      <c r="BQ223" s="181"/>
      <c r="BR223" s="181"/>
      <c r="BS223" s="181"/>
      <c r="BT223" s="181"/>
      <c r="BU223" s="181"/>
      <c r="BV223" s="181"/>
      <c r="BW223" s="181"/>
      <c r="BX223" s="181"/>
    </row>
    <row r="224" spans="2:76" s="71" customFormat="1" ht="18" customHeight="1" hidden="1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80"/>
      <c r="BP224" s="181"/>
      <c r="BQ224" s="181"/>
      <c r="BR224" s="181"/>
      <c r="BS224" s="181"/>
      <c r="BT224" s="181"/>
      <c r="BU224" s="181"/>
      <c r="BV224" s="181"/>
      <c r="BW224" s="181"/>
      <c r="BX224" s="181"/>
    </row>
    <row r="225" spans="2:76" s="71" customFormat="1" ht="18" customHeight="1" hidden="1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1"/>
      <c r="BQ225" s="181"/>
      <c r="BR225" s="181"/>
      <c r="BS225" s="181"/>
      <c r="BT225" s="181"/>
      <c r="BU225" s="181"/>
      <c r="BV225" s="181"/>
      <c r="BW225" s="181"/>
      <c r="BX225" s="181"/>
    </row>
    <row r="226" spans="2:76" s="71" customFormat="1" ht="18" customHeight="1" hidden="1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  <c r="BA226" s="180"/>
      <c r="BB226" s="180"/>
      <c r="BC226" s="180"/>
      <c r="BD226" s="180"/>
      <c r="BE226" s="180"/>
      <c r="BF226" s="180"/>
      <c r="BG226" s="180"/>
      <c r="BH226" s="180"/>
      <c r="BI226" s="180"/>
      <c r="BJ226" s="180"/>
      <c r="BK226" s="180"/>
      <c r="BL226" s="180"/>
      <c r="BM226" s="180"/>
      <c r="BN226" s="180"/>
      <c r="BO226" s="180"/>
      <c r="BP226" s="181"/>
      <c r="BQ226" s="181"/>
      <c r="BR226" s="181"/>
      <c r="BS226" s="181"/>
      <c r="BT226" s="181"/>
      <c r="BU226" s="181"/>
      <c r="BV226" s="181"/>
      <c r="BW226" s="181"/>
      <c r="BX226" s="181"/>
    </row>
    <row r="227" spans="2:76" s="71" customFormat="1" ht="18" customHeight="1" hidden="1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1"/>
      <c r="BQ227" s="181"/>
      <c r="BR227" s="181"/>
      <c r="BS227" s="181"/>
      <c r="BT227" s="181"/>
      <c r="BU227" s="181"/>
      <c r="BV227" s="181"/>
      <c r="BW227" s="181"/>
      <c r="BX227" s="181"/>
    </row>
    <row r="228" spans="2:76" s="71" customFormat="1" ht="18" customHeight="1" hidden="1"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1"/>
      <c r="BQ228" s="181"/>
      <c r="BR228" s="181"/>
      <c r="BS228" s="181"/>
      <c r="BT228" s="181"/>
      <c r="BU228" s="181"/>
      <c r="BV228" s="181"/>
      <c r="BW228" s="181"/>
      <c r="BX228" s="181"/>
    </row>
    <row r="229" spans="2:76" s="71" customFormat="1" ht="18" customHeight="1" hidden="1"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1"/>
      <c r="BQ229" s="181"/>
      <c r="BR229" s="181"/>
      <c r="BS229" s="181"/>
      <c r="BT229" s="181"/>
      <c r="BU229" s="181"/>
      <c r="BV229" s="181"/>
      <c r="BW229" s="181"/>
      <c r="BX229" s="181"/>
    </row>
    <row r="230" spans="2:76" s="71" customFormat="1" ht="18" customHeight="1" hidden="1"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1"/>
      <c r="BQ230" s="181"/>
      <c r="BR230" s="181"/>
      <c r="BS230" s="181"/>
      <c r="BT230" s="181"/>
      <c r="BU230" s="181"/>
      <c r="BV230" s="181"/>
      <c r="BW230" s="181"/>
      <c r="BX230" s="181"/>
    </row>
    <row r="231" spans="2:76" s="71" customFormat="1" ht="18" customHeight="1" hidden="1"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0"/>
      <c r="BD231" s="180"/>
      <c r="BE231" s="180"/>
      <c r="BF231" s="180"/>
      <c r="BG231" s="180"/>
      <c r="BH231" s="180"/>
      <c r="BI231" s="180"/>
      <c r="BJ231" s="180"/>
      <c r="BK231" s="180"/>
      <c r="BL231" s="180"/>
      <c r="BM231" s="180"/>
      <c r="BN231" s="180"/>
      <c r="BO231" s="180"/>
      <c r="BP231" s="181"/>
      <c r="BQ231" s="181"/>
      <c r="BR231" s="181"/>
      <c r="BS231" s="181"/>
      <c r="BT231" s="181"/>
      <c r="BU231" s="181"/>
      <c r="BV231" s="181"/>
      <c r="BW231" s="181"/>
      <c r="BX231" s="181"/>
    </row>
    <row r="232" spans="2:76" s="71" customFormat="1" ht="18" customHeight="1" hidden="1"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  <c r="AR232" s="180"/>
      <c r="AS232" s="180"/>
      <c r="AT232" s="180"/>
      <c r="AU232" s="180"/>
      <c r="AV232" s="180"/>
      <c r="AW232" s="180"/>
      <c r="AX232" s="180"/>
      <c r="AY232" s="180"/>
      <c r="AZ232" s="180"/>
      <c r="BA232" s="180"/>
      <c r="BB232" s="180"/>
      <c r="BC232" s="180"/>
      <c r="BD232" s="180"/>
      <c r="BE232" s="180"/>
      <c r="BF232" s="180"/>
      <c r="BG232" s="180"/>
      <c r="BH232" s="180"/>
      <c r="BI232" s="180"/>
      <c r="BJ232" s="180"/>
      <c r="BK232" s="180"/>
      <c r="BL232" s="180"/>
      <c r="BM232" s="180"/>
      <c r="BN232" s="180"/>
      <c r="BO232" s="180"/>
      <c r="BP232" s="181"/>
      <c r="BQ232" s="181"/>
      <c r="BR232" s="181"/>
      <c r="BS232" s="181"/>
      <c r="BT232" s="181"/>
      <c r="BU232" s="181"/>
      <c r="BV232" s="181"/>
      <c r="BW232" s="181"/>
      <c r="BX232" s="181"/>
    </row>
    <row r="233" spans="2:76" s="71" customFormat="1" ht="18" customHeight="1" hidden="1"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180"/>
      <c r="BN233" s="180"/>
      <c r="BO233" s="180"/>
      <c r="BP233" s="181"/>
      <c r="BQ233" s="181"/>
      <c r="BR233" s="181"/>
      <c r="BS233" s="181"/>
      <c r="BT233" s="181"/>
      <c r="BU233" s="181"/>
      <c r="BV233" s="181"/>
      <c r="BW233" s="181"/>
      <c r="BX233" s="181"/>
    </row>
    <row r="234" spans="2:76" s="71" customFormat="1" ht="18" customHeight="1" hidden="1"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/>
      <c r="AN234" s="180"/>
      <c r="AO234" s="180"/>
      <c r="AP234" s="180"/>
      <c r="AQ234" s="180"/>
      <c r="AR234" s="180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0"/>
      <c r="BD234" s="180"/>
      <c r="BE234" s="180"/>
      <c r="BF234" s="180"/>
      <c r="BG234" s="180"/>
      <c r="BH234" s="180"/>
      <c r="BI234" s="180"/>
      <c r="BJ234" s="180"/>
      <c r="BK234" s="180"/>
      <c r="BL234" s="180"/>
      <c r="BM234" s="180"/>
      <c r="BN234" s="180"/>
      <c r="BO234" s="180"/>
      <c r="BP234" s="181"/>
      <c r="BQ234" s="181"/>
      <c r="BR234" s="181"/>
      <c r="BS234" s="181"/>
      <c r="BT234" s="181"/>
      <c r="BU234" s="181"/>
      <c r="BV234" s="181"/>
      <c r="BW234" s="181"/>
      <c r="BX234" s="181"/>
    </row>
    <row r="235" spans="2:76" s="71" customFormat="1" ht="18" customHeight="1" hidden="1"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0"/>
      <c r="BD235" s="180"/>
      <c r="BE235" s="180"/>
      <c r="BF235" s="180"/>
      <c r="BG235" s="180"/>
      <c r="BH235" s="180"/>
      <c r="BI235" s="180"/>
      <c r="BJ235" s="180"/>
      <c r="BK235" s="180"/>
      <c r="BL235" s="180"/>
      <c r="BM235" s="180"/>
      <c r="BN235" s="180"/>
      <c r="BO235" s="180"/>
      <c r="BP235" s="181"/>
      <c r="BQ235" s="181"/>
      <c r="BR235" s="181"/>
      <c r="BS235" s="181"/>
      <c r="BT235" s="181"/>
      <c r="BU235" s="181"/>
      <c r="BV235" s="181"/>
      <c r="BW235" s="181"/>
      <c r="BX235" s="181"/>
    </row>
    <row r="236" spans="2:76" s="71" customFormat="1" ht="18" customHeight="1" hidden="1"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0"/>
      <c r="BD236" s="180"/>
      <c r="BE236" s="180"/>
      <c r="BF236" s="180"/>
      <c r="BG236" s="180"/>
      <c r="BH236" s="180"/>
      <c r="BI236" s="180"/>
      <c r="BJ236" s="180"/>
      <c r="BK236" s="180"/>
      <c r="BL236" s="180"/>
      <c r="BM236" s="180"/>
      <c r="BN236" s="180"/>
      <c r="BO236" s="180"/>
      <c r="BP236" s="181"/>
      <c r="BQ236" s="181"/>
      <c r="BR236" s="181"/>
      <c r="BS236" s="181"/>
      <c r="BT236" s="181"/>
      <c r="BU236" s="181"/>
      <c r="BV236" s="181"/>
      <c r="BW236" s="181"/>
      <c r="BX236" s="181"/>
    </row>
    <row r="237" spans="2:76" s="71" customFormat="1" ht="18" customHeight="1" hidden="1"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  <c r="AS237" s="180"/>
      <c r="AT237" s="180"/>
      <c r="AU237" s="180"/>
      <c r="AV237" s="180"/>
      <c r="AW237" s="180"/>
      <c r="AX237" s="180"/>
      <c r="AY237" s="180"/>
      <c r="AZ237" s="180"/>
      <c r="BA237" s="180"/>
      <c r="BB237" s="180"/>
      <c r="BC237" s="180"/>
      <c r="BD237" s="180"/>
      <c r="BE237" s="180"/>
      <c r="BF237" s="180"/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1"/>
      <c r="BQ237" s="181"/>
      <c r="BR237" s="181"/>
      <c r="BS237" s="181"/>
      <c r="BT237" s="181"/>
      <c r="BU237" s="181"/>
      <c r="BV237" s="181"/>
      <c r="BW237" s="181"/>
      <c r="BX237" s="181"/>
    </row>
    <row r="238" spans="2:76" s="71" customFormat="1" ht="18" customHeight="1" hidden="1"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1"/>
      <c r="BQ238" s="181"/>
      <c r="BR238" s="181"/>
      <c r="BS238" s="181"/>
      <c r="BT238" s="181"/>
      <c r="BU238" s="181"/>
      <c r="BV238" s="181"/>
      <c r="BW238" s="181"/>
      <c r="BX238" s="181"/>
    </row>
    <row r="239" spans="2:76" s="71" customFormat="1" ht="18" customHeight="1" hidden="1"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1"/>
      <c r="BQ239" s="181"/>
      <c r="BR239" s="181"/>
      <c r="BS239" s="181"/>
      <c r="BT239" s="181"/>
      <c r="BU239" s="181"/>
      <c r="BV239" s="181"/>
      <c r="BW239" s="181"/>
      <c r="BX239" s="181"/>
    </row>
    <row r="240" spans="2:76" s="71" customFormat="1" ht="18" customHeight="1" hidden="1"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0"/>
      <c r="AT240" s="180"/>
      <c r="AU240" s="180"/>
      <c r="AV240" s="180"/>
      <c r="AW240" s="180"/>
      <c r="AX240" s="180"/>
      <c r="AY240" s="180"/>
      <c r="AZ240" s="180"/>
      <c r="BA240" s="180"/>
      <c r="BB240" s="180"/>
      <c r="BC240" s="180"/>
      <c r="BD240" s="180"/>
      <c r="BE240" s="180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0"/>
      <c r="BP240" s="181"/>
      <c r="BQ240" s="181"/>
      <c r="BR240" s="181"/>
      <c r="BS240" s="181"/>
      <c r="BT240" s="181"/>
      <c r="BU240" s="181"/>
      <c r="BV240" s="181"/>
      <c r="BW240" s="181"/>
      <c r="BX240" s="181"/>
    </row>
    <row r="241" spans="2:76" s="71" customFormat="1" ht="18" customHeight="1" hidden="1"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1"/>
      <c r="BQ241" s="181"/>
      <c r="BR241" s="181"/>
      <c r="BS241" s="181"/>
      <c r="BT241" s="181"/>
      <c r="BU241" s="181"/>
      <c r="BV241" s="181"/>
      <c r="BW241" s="181"/>
      <c r="BX241" s="181"/>
    </row>
    <row r="242" spans="2:76" s="71" customFormat="1" ht="18" customHeight="1" hidden="1"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0"/>
      <c r="AT242" s="180"/>
      <c r="AU242" s="180"/>
      <c r="AV242" s="180"/>
      <c r="AW242" s="180"/>
      <c r="AX242" s="180"/>
      <c r="AY242" s="180"/>
      <c r="AZ242" s="180"/>
      <c r="BA242" s="180"/>
      <c r="BB242" s="180"/>
      <c r="BC242" s="180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1"/>
      <c r="BQ242" s="181"/>
      <c r="BR242" s="181"/>
      <c r="BS242" s="181"/>
      <c r="BT242" s="181"/>
      <c r="BU242" s="181"/>
      <c r="BV242" s="181"/>
      <c r="BW242" s="181"/>
      <c r="BX242" s="181"/>
    </row>
    <row r="243" spans="2:76" s="71" customFormat="1" ht="18" customHeight="1" hidden="1"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0"/>
      <c r="AT243" s="180"/>
      <c r="AU243" s="180"/>
      <c r="AV243" s="180"/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/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1"/>
      <c r="BQ243" s="181"/>
      <c r="BR243" s="181"/>
      <c r="BS243" s="181"/>
      <c r="BT243" s="181"/>
      <c r="BU243" s="181"/>
      <c r="BV243" s="181"/>
      <c r="BW243" s="181"/>
      <c r="BX243" s="181"/>
    </row>
    <row r="244" spans="2:76" s="71" customFormat="1" ht="18" customHeight="1" hidden="1"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1"/>
      <c r="BQ244" s="181"/>
      <c r="BR244" s="181"/>
      <c r="BS244" s="181"/>
      <c r="BT244" s="181"/>
      <c r="BU244" s="181"/>
      <c r="BV244" s="181"/>
      <c r="BW244" s="181"/>
      <c r="BX244" s="181"/>
    </row>
    <row r="245" spans="2:76" s="71" customFormat="1" ht="18" customHeight="1" hidden="1"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180"/>
      <c r="BH245" s="180"/>
      <c r="BI245" s="180"/>
      <c r="BJ245" s="180"/>
      <c r="BK245" s="180"/>
      <c r="BL245" s="180"/>
      <c r="BM245" s="180"/>
      <c r="BN245" s="180"/>
      <c r="BO245" s="180"/>
      <c r="BP245" s="181"/>
      <c r="BQ245" s="181"/>
      <c r="BR245" s="181"/>
      <c r="BS245" s="181"/>
      <c r="BT245" s="181"/>
      <c r="BU245" s="181"/>
      <c r="BV245" s="181"/>
      <c r="BW245" s="181"/>
      <c r="BX245" s="181"/>
    </row>
    <row r="246" spans="2:76" s="71" customFormat="1" ht="18" customHeight="1" hidden="1"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180"/>
      <c r="AY246" s="180"/>
      <c r="AZ246" s="180"/>
      <c r="BA246" s="180"/>
      <c r="BB246" s="180"/>
      <c r="BC246" s="180"/>
      <c r="BD246" s="180"/>
      <c r="BE246" s="180"/>
      <c r="BF246" s="180"/>
      <c r="BG246" s="180"/>
      <c r="BH246" s="180"/>
      <c r="BI246" s="180"/>
      <c r="BJ246" s="180"/>
      <c r="BK246" s="180"/>
      <c r="BL246" s="180"/>
      <c r="BM246" s="180"/>
      <c r="BN246" s="180"/>
      <c r="BO246" s="180"/>
      <c r="BP246" s="181"/>
      <c r="BQ246" s="181"/>
      <c r="BR246" s="181"/>
      <c r="BS246" s="181"/>
      <c r="BT246" s="181"/>
      <c r="BU246" s="181"/>
      <c r="BV246" s="181"/>
      <c r="BW246" s="181"/>
      <c r="BX246" s="181"/>
    </row>
    <row r="247" spans="2:76" s="71" customFormat="1" ht="18" customHeight="1" hidden="1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0"/>
      <c r="AT247" s="180"/>
      <c r="AU247" s="180"/>
      <c r="AV247" s="180"/>
      <c r="AW247" s="180"/>
      <c r="AX247" s="180"/>
      <c r="AY247" s="180"/>
      <c r="AZ247" s="180"/>
      <c r="BA247" s="180"/>
      <c r="BB247" s="180"/>
      <c r="BC247" s="180"/>
      <c r="BD247" s="180"/>
      <c r="BE247" s="180"/>
      <c r="BF247" s="180"/>
      <c r="BG247" s="180"/>
      <c r="BH247" s="180"/>
      <c r="BI247" s="180"/>
      <c r="BJ247" s="180"/>
      <c r="BK247" s="180"/>
      <c r="BL247" s="180"/>
      <c r="BM247" s="180"/>
      <c r="BN247" s="180"/>
      <c r="BO247" s="180"/>
      <c r="BP247" s="181"/>
      <c r="BQ247" s="181"/>
      <c r="BR247" s="181"/>
      <c r="BS247" s="181"/>
      <c r="BT247" s="181"/>
      <c r="BU247" s="181"/>
      <c r="BV247" s="181"/>
      <c r="BW247" s="181"/>
      <c r="BX247" s="181"/>
    </row>
    <row r="248" spans="2:76" s="71" customFormat="1" ht="18" customHeight="1" hidden="1"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1"/>
      <c r="BQ248" s="181"/>
      <c r="BR248" s="181"/>
      <c r="BS248" s="181"/>
      <c r="BT248" s="181"/>
      <c r="BU248" s="181"/>
      <c r="BV248" s="181"/>
      <c r="BW248" s="181"/>
      <c r="BX248" s="181"/>
    </row>
    <row r="249" spans="2:76" s="71" customFormat="1" ht="18" customHeight="1" hidden="1"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  <c r="AS249" s="180"/>
      <c r="AT249" s="180"/>
      <c r="AU249" s="180"/>
      <c r="AV249" s="180"/>
      <c r="AW249" s="180"/>
      <c r="AX249" s="180"/>
      <c r="AY249" s="180"/>
      <c r="AZ249" s="180"/>
      <c r="BA249" s="180"/>
      <c r="BB249" s="180"/>
      <c r="BC249" s="180"/>
      <c r="BD249" s="180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1"/>
      <c r="BQ249" s="181"/>
      <c r="BR249" s="181"/>
      <c r="BS249" s="181"/>
      <c r="BT249" s="181"/>
      <c r="BU249" s="181"/>
      <c r="BV249" s="181"/>
      <c r="BW249" s="181"/>
      <c r="BX249" s="181"/>
    </row>
    <row r="250" spans="2:76" s="71" customFormat="1" ht="18" customHeight="1" hidden="1"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  <c r="AU250" s="180"/>
      <c r="AV250" s="180"/>
      <c r="AW250" s="180"/>
      <c r="AX250" s="180"/>
      <c r="AY250" s="180"/>
      <c r="AZ250" s="180"/>
      <c r="BA250" s="180"/>
      <c r="BB250" s="180"/>
      <c r="BC250" s="180"/>
      <c r="BD250" s="180"/>
      <c r="BE250" s="180"/>
      <c r="BF250" s="180"/>
      <c r="BG250" s="180"/>
      <c r="BH250" s="180"/>
      <c r="BI250" s="180"/>
      <c r="BJ250" s="180"/>
      <c r="BK250" s="180"/>
      <c r="BL250" s="180"/>
      <c r="BM250" s="180"/>
      <c r="BN250" s="180"/>
      <c r="BO250" s="180"/>
      <c r="BP250" s="181"/>
      <c r="BQ250" s="181"/>
      <c r="BR250" s="181"/>
      <c r="BS250" s="181"/>
      <c r="BT250" s="181"/>
      <c r="BU250" s="181"/>
      <c r="BV250" s="181"/>
      <c r="BW250" s="181"/>
      <c r="BX250" s="181"/>
    </row>
    <row r="251" spans="2:76" s="71" customFormat="1" ht="18" customHeight="1" hidden="1"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180"/>
      <c r="BN251" s="180"/>
      <c r="BO251" s="180"/>
      <c r="BP251" s="181"/>
      <c r="BQ251" s="181"/>
      <c r="BR251" s="181"/>
      <c r="BS251" s="181"/>
      <c r="BT251" s="181"/>
      <c r="BU251" s="181"/>
      <c r="BV251" s="181"/>
      <c r="BW251" s="181"/>
      <c r="BX251" s="181"/>
    </row>
    <row r="252" spans="2:76" s="71" customFormat="1" ht="18" customHeight="1" hidden="1"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0"/>
      <c r="AZ252" s="180"/>
      <c r="BA252" s="180"/>
      <c r="BB252" s="180"/>
      <c r="BC252" s="180"/>
      <c r="BD252" s="180"/>
      <c r="BE252" s="180"/>
      <c r="BF252" s="180"/>
      <c r="BG252" s="180"/>
      <c r="BH252" s="180"/>
      <c r="BI252" s="180"/>
      <c r="BJ252" s="180"/>
      <c r="BK252" s="180"/>
      <c r="BL252" s="180"/>
      <c r="BM252" s="180"/>
      <c r="BN252" s="180"/>
      <c r="BO252" s="180"/>
      <c r="BP252" s="181"/>
      <c r="BQ252" s="181"/>
      <c r="BR252" s="181"/>
      <c r="BS252" s="181"/>
      <c r="BT252" s="181"/>
      <c r="BU252" s="181"/>
      <c r="BV252" s="181"/>
      <c r="BW252" s="181"/>
      <c r="BX252" s="181"/>
    </row>
    <row r="253" spans="2:76" s="71" customFormat="1" ht="18" customHeight="1" hidden="1"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  <c r="AR253" s="180"/>
      <c r="AS253" s="180"/>
      <c r="AT253" s="180"/>
      <c r="AU253" s="180"/>
      <c r="AV253" s="180"/>
      <c r="AW253" s="180"/>
      <c r="AX253" s="180"/>
      <c r="AY253" s="180"/>
      <c r="AZ253" s="180"/>
      <c r="BA253" s="180"/>
      <c r="BB253" s="180"/>
      <c r="BC253" s="180"/>
      <c r="BD253" s="180"/>
      <c r="BE253" s="180"/>
      <c r="BF253" s="180"/>
      <c r="BG253" s="180"/>
      <c r="BH253" s="180"/>
      <c r="BI253" s="180"/>
      <c r="BJ253" s="180"/>
      <c r="BK253" s="180"/>
      <c r="BL253" s="180"/>
      <c r="BM253" s="180"/>
      <c r="BN253" s="180"/>
      <c r="BO253" s="180"/>
      <c r="BP253" s="181"/>
      <c r="BQ253" s="181"/>
      <c r="BR253" s="181"/>
      <c r="BS253" s="181"/>
      <c r="BT253" s="181"/>
      <c r="BU253" s="181"/>
      <c r="BV253" s="181"/>
      <c r="BW253" s="181"/>
      <c r="BX253" s="181"/>
    </row>
    <row r="254" spans="2:76" s="71" customFormat="1" ht="18" customHeight="1" hidden="1"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  <c r="BA254" s="180"/>
      <c r="BB254" s="180"/>
      <c r="BC254" s="180"/>
      <c r="BD254" s="180"/>
      <c r="BE254" s="180"/>
      <c r="BF254" s="180"/>
      <c r="BG254" s="180"/>
      <c r="BH254" s="180"/>
      <c r="BI254" s="180"/>
      <c r="BJ254" s="180"/>
      <c r="BK254" s="180"/>
      <c r="BL254" s="180"/>
      <c r="BM254" s="180"/>
      <c r="BN254" s="180"/>
      <c r="BO254" s="180"/>
      <c r="BP254" s="181"/>
      <c r="BQ254" s="181"/>
      <c r="BR254" s="181"/>
      <c r="BS254" s="181"/>
      <c r="BT254" s="181"/>
      <c r="BU254" s="181"/>
      <c r="BV254" s="181"/>
      <c r="BW254" s="181"/>
      <c r="BX254" s="181"/>
    </row>
    <row r="255" spans="2:76" s="71" customFormat="1" ht="18" customHeight="1" hidden="1"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  <c r="AR255" s="180"/>
      <c r="AS255" s="180"/>
      <c r="AT255" s="180"/>
      <c r="AU255" s="180"/>
      <c r="AV255" s="180"/>
      <c r="AW255" s="180"/>
      <c r="AX255" s="180"/>
      <c r="AY255" s="180"/>
      <c r="AZ255" s="180"/>
      <c r="BA255" s="180"/>
      <c r="BB255" s="180"/>
      <c r="BC255" s="180"/>
      <c r="BD255" s="180"/>
      <c r="BE255" s="180"/>
      <c r="BF255" s="180"/>
      <c r="BG255" s="180"/>
      <c r="BH255" s="180"/>
      <c r="BI255" s="180"/>
      <c r="BJ255" s="180"/>
      <c r="BK255" s="180"/>
      <c r="BL255" s="180"/>
      <c r="BM255" s="180"/>
      <c r="BN255" s="180"/>
      <c r="BO255" s="180"/>
      <c r="BP255" s="181"/>
      <c r="BQ255" s="181"/>
      <c r="BR255" s="181"/>
      <c r="BS255" s="181"/>
      <c r="BT255" s="181"/>
      <c r="BU255" s="181"/>
      <c r="BV255" s="181"/>
      <c r="BW255" s="181"/>
      <c r="BX255" s="181"/>
    </row>
    <row r="256" spans="2:76" s="71" customFormat="1" ht="18" customHeight="1" hidden="1"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  <c r="AS256" s="180"/>
      <c r="AT256" s="180"/>
      <c r="AU256" s="180"/>
      <c r="AV256" s="180"/>
      <c r="AW256" s="180"/>
      <c r="AX256" s="180"/>
      <c r="AY256" s="180"/>
      <c r="AZ256" s="180"/>
      <c r="BA256" s="180"/>
      <c r="BB256" s="180"/>
      <c r="BC256" s="180"/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80"/>
      <c r="BN256" s="180"/>
      <c r="BO256" s="180"/>
      <c r="BP256" s="181"/>
      <c r="BQ256" s="181"/>
      <c r="BR256" s="181"/>
      <c r="BS256" s="181"/>
      <c r="BT256" s="181"/>
      <c r="BU256" s="181"/>
      <c r="BV256" s="181"/>
      <c r="BW256" s="181"/>
      <c r="BX256" s="181"/>
    </row>
    <row r="257" spans="2:76" s="71" customFormat="1" ht="18" customHeight="1" hidden="1"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  <c r="AR257" s="180"/>
      <c r="AS257" s="180"/>
      <c r="AT257" s="180"/>
      <c r="AU257" s="180"/>
      <c r="AV257" s="180"/>
      <c r="AW257" s="180"/>
      <c r="AX257" s="180"/>
      <c r="AY257" s="180"/>
      <c r="AZ257" s="180"/>
      <c r="BA257" s="180"/>
      <c r="BB257" s="180"/>
      <c r="BC257" s="180"/>
      <c r="BD257" s="180"/>
      <c r="BE257" s="180"/>
      <c r="BF257" s="180"/>
      <c r="BG257" s="180"/>
      <c r="BH257" s="180"/>
      <c r="BI257" s="180"/>
      <c r="BJ257" s="180"/>
      <c r="BK257" s="180"/>
      <c r="BL257" s="180"/>
      <c r="BM257" s="180"/>
      <c r="BN257" s="180"/>
      <c r="BO257" s="180"/>
      <c r="BP257" s="181"/>
      <c r="BQ257" s="181"/>
      <c r="BR257" s="181"/>
      <c r="BS257" s="181"/>
      <c r="BT257" s="181"/>
      <c r="BU257" s="181"/>
      <c r="BV257" s="181"/>
      <c r="BW257" s="181"/>
      <c r="BX257" s="181"/>
    </row>
    <row r="258" spans="2:76" s="71" customFormat="1" ht="18" customHeight="1" hidden="1"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/>
      <c r="BG258" s="180"/>
      <c r="BH258" s="180"/>
      <c r="BI258" s="180"/>
      <c r="BJ258" s="180"/>
      <c r="BK258" s="180"/>
      <c r="BL258" s="180"/>
      <c r="BM258" s="180"/>
      <c r="BN258" s="180"/>
      <c r="BO258" s="180"/>
      <c r="BP258" s="181"/>
      <c r="BQ258" s="181"/>
      <c r="BR258" s="181"/>
      <c r="BS258" s="181"/>
      <c r="BT258" s="181"/>
      <c r="BU258" s="181"/>
      <c r="BV258" s="181"/>
      <c r="BW258" s="181"/>
      <c r="BX258" s="181"/>
    </row>
    <row r="259" spans="2:76" s="71" customFormat="1" ht="18" customHeight="1" hidden="1"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80"/>
      <c r="BP259" s="181"/>
      <c r="BQ259" s="181"/>
      <c r="BR259" s="181"/>
      <c r="BS259" s="181"/>
      <c r="BT259" s="181"/>
      <c r="BU259" s="181"/>
      <c r="BV259" s="181"/>
      <c r="BW259" s="181"/>
      <c r="BX259" s="181"/>
    </row>
    <row r="260" spans="2:76" s="71" customFormat="1" ht="18" customHeight="1" hidden="1"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180"/>
      <c r="BE260" s="180"/>
      <c r="BF260" s="180"/>
      <c r="BG260" s="180"/>
      <c r="BH260" s="180"/>
      <c r="BI260" s="180"/>
      <c r="BJ260" s="180"/>
      <c r="BK260" s="180"/>
      <c r="BL260" s="180"/>
      <c r="BM260" s="180"/>
      <c r="BN260" s="180"/>
      <c r="BO260" s="180"/>
      <c r="BP260" s="181"/>
      <c r="BQ260" s="181"/>
      <c r="BR260" s="181"/>
      <c r="BS260" s="181"/>
      <c r="BT260" s="181"/>
      <c r="BU260" s="181"/>
      <c r="BV260" s="181"/>
      <c r="BW260" s="181"/>
      <c r="BX260" s="181"/>
    </row>
    <row r="261" spans="2:76" s="71" customFormat="1" ht="18" customHeight="1" hidden="1"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1"/>
      <c r="BQ261" s="181"/>
      <c r="BR261" s="181"/>
      <c r="BS261" s="181"/>
      <c r="BT261" s="181"/>
      <c r="BU261" s="181"/>
      <c r="BV261" s="181"/>
      <c r="BW261" s="181"/>
      <c r="BX261" s="181"/>
    </row>
    <row r="262" spans="2:76" s="71" customFormat="1" ht="18" customHeight="1" hidden="1"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0"/>
      <c r="BI262" s="180"/>
      <c r="BJ262" s="180"/>
      <c r="BK262" s="180"/>
      <c r="BL262" s="180"/>
      <c r="BM262" s="180"/>
      <c r="BN262" s="180"/>
      <c r="BO262" s="180"/>
      <c r="BP262" s="181"/>
      <c r="BQ262" s="181"/>
      <c r="BR262" s="181"/>
      <c r="BS262" s="181"/>
      <c r="BT262" s="181"/>
      <c r="BU262" s="181"/>
      <c r="BV262" s="181"/>
      <c r="BW262" s="181"/>
      <c r="BX262" s="181"/>
    </row>
    <row r="263" spans="2:76" s="71" customFormat="1" ht="18" customHeight="1" hidden="1"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1"/>
      <c r="BQ263" s="181"/>
      <c r="BR263" s="181"/>
      <c r="BS263" s="181"/>
      <c r="BT263" s="181"/>
      <c r="BU263" s="181"/>
      <c r="BV263" s="181"/>
      <c r="BW263" s="181"/>
      <c r="BX263" s="181"/>
    </row>
    <row r="264" spans="2:76" s="71" customFormat="1" ht="18" customHeight="1" hidden="1"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  <c r="BA264" s="180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180"/>
      <c r="BN264" s="180"/>
      <c r="BO264" s="180"/>
      <c r="BP264" s="181"/>
      <c r="BQ264" s="181"/>
      <c r="BR264" s="181"/>
      <c r="BS264" s="181"/>
      <c r="BT264" s="181"/>
      <c r="BU264" s="181"/>
      <c r="BV264" s="181"/>
      <c r="BW264" s="181"/>
      <c r="BX264" s="181"/>
    </row>
    <row r="265" spans="2:76" s="71" customFormat="1" ht="18" customHeight="1" hidden="1"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80"/>
      <c r="BN265" s="180"/>
      <c r="BO265" s="180"/>
      <c r="BP265" s="181"/>
      <c r="BQ265" s="181"/>
      <c r="BR265" s="181"/>
      <c r="BS265" s="181"/>
      <c r="BT265" s="181"/>
      <c r="BU265" s="181"/>
      <c r="BV265" s="181"/>
      <c r="BW265" s="181"/>
      <c r="BX265" s="181"/>
    </row>
    <row r="266" spans="2:76" s="71" customFormat="1" ht="18" customHeight="1" hidden="1"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180"/>
      <c r="BN266" s="180"/>
      <c r="BO266" s="180"/>
      <c r="BP266" s="181"/>
      <c r="BQ266" s="181"/>
      <c r="BR266" s="181"/>
      <c r="BS266" s="181"/>
      <c r="BT266" s="181"/>
      <c r="BU266" s="181"/>
      <c r="BV266" s="181"/>
      <c r="BW266" s="181"/>
      <c r="BX266" s="181"/>
    </row>
    <row r="267" spans="2:76" s="71" customFormat="1" ht="18" customHeight="1" hidden="1"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  <c r="AS267" s="180"/>
      <c r="AT267" s="180"/>
      <c r="AU267" s="180"/>
      <c r="AV267" s="180"/>
      <c r="AW267" s="180"/>
      <c r="AX267" s="180"/>
      <c r="AY267" s="180"/>
      <c r="AZ267" s="180"/>
      <c r="BA267" s="180"/>
      <c r="BB267" s="180"/>
      <c r="BC267" s="180"/>
      <c r="BD267" s="180"/>
      <c r="BE267" s="180"/>
      <c r="BF267" s="180"/>
      <c r="BG267" s="180"/>
      <c r="BH267" s="180"/>
      <c r="BI267" s="180"/>
      <c r="BJ267" s="180"/>
      <c r="BK267" s="180"/>
      <c r="BL267" s="180"/>
      <c r="BM267" s="180"/>
      <c r="BN267" s="180"/>
      <c r="BO267" s="180"/>
      <c r="BP267" s="181"/>
      <c r="BQ267" s="181"/>
      <c r="BR267" s="181"/>
      <c r="BS267" s="181"/>
      <c r="BT267" s="181"/>
      <c r="BU267" s="181"/>
      <c r="BV267" s="181"/>
      <c r="BW267" s="181"/>
      <c r="BX267" s="181"/>
    </row>
    <row r="268" spans="2:76" s="71" customFormat="1" ht="18" customHeight="1" hidden="1"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  <c r="BA268" s="180"/>
      <c r="BB268" s="180"/>
      <c r="BC268" s="180"/>
      <c r="BD268" s="180"/>
      <c r="BE268" s="180"/>
      <c r="BF268" s="180"/>
      <c r="BG268" s="180"/>
      <c r="BH268" s="180"/>
      <c r="BI268" s="180"/>
      <c r="BJ268" s="180"/>
      <c r="BK268" s="180"/>
      <c r="BL268" s="180"/>
      <c r="BM268" s="180"/>
      <c r="BN268" s="180"/>
      <c r="BO268" s="180"/>
      <c r="BP268" s="181"/>
      <c r="BQ268" s="181"/>
      <c r="BR268" s="181"/>
      <c r="BS268" s="181"/>
      <c r="BT268" s="181"/>
      <c r="BU268" s="181"/>
      <c r="BV268" s="181"/>
      <c r="BW268" s="181"/>
      <c r="BX268" s="181"/>
    </row>
    <row r="269" spans="2:76" s="71" customFormat="1" ht="18" customHeight="1" hidden="1"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  <c r="BA269" s="180"/>
      <c r="BB269" s="180"/>
      <c r="BC269" s="180"/>
      <c r="BD269" s="180"/>
      <c r="BE269" s="180"/>
      <c r="BF269" s="180"/>
      <c r="BG269" s="180"/>
      <c r="BH269" s="180"/>
      <c r="BI269" s="180"/>
      <c r="BJ269" s="180"/>
      <c r="BK269" s="180"/>
      <c r="BL269" s="180"/>
      <c r="BM269" s="180"/>
      <c r="BN269" s="180"/>
      <c r="BO269" s="180"/>
      <c r="BP269" s="181"/>
      <c r="BQ269" s="181"/>
      <c r="BR269" s="181"/>
      <c r="BS269" s="181"/>
      <c r="BT269" s="181"/>
      <c r="BU269" s="181"/>
      <c r="BV269" s="181"/>
      <c r="BW269" s="181"/>
      <c r="BX269" s="181"/>
    </row>
    <row r="270" spans="2:76" s="71" customFormat="1" ht="18" customHeight="1" hidden="1"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  <c r="BA270" s="180"/>
      <c r="BB270" s="180"/>
      <c r="BC270" s="180"/>
      <c r="BD270" s="180"/>
      <c r="BE270" s="180"/>
      <c r="BF270" s="180"/>
      <c r="BG270" s="180"/>
      <c r="BH270" s="180"/>
      <c r="BI270" s="180"/>
      <c r="BJ270" s="180"/>
      <c r="BK270" s="180"/>
      <c r="BL270" s="180"/>
      <c r="BM270" s="180"/>
      <c r="BN270" s="180"/>
      <c r="BO270" s="180"/>
      <c r="BP270" s="181"/>
      <c r="BQ270" s="181"/>
      <c r="BR270" s="181"/>
      <c r="BS270" s="181"/>
      <c r="BT270" s="181"/>
      <c r="BU270" s="181"/>
      <c r="BV270" s="181"/>
      <c r="BW270" s="181"/>
      <c r="BX270" s="181"/>
    </row>
    <row r="271" spans="2:76" s="71" customFormat="1" ht="18" customHeight="1" hidden="1"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/>
      <c r="AU271" s="180"/>
      <c r="AV271" s="180"/>
      <c r="AW271" s="180"/>
      <c r="AX271" s="180"/>
      <c r="AY271" s="180"/>
      <c r="AZ271" s="180"/>
      <c r="BA271" s="180"/>
      <c r="BB271" s="180"/>
      <c r="BC271" s="180"/>
      <c r="BD271" s="180"/>
      <c r="BE271" s="180"/>
      <c r="BF271" s="180"/>
      <c r="BG271" s="180"/>
      <c r="BH271" s="180"/>
      <c r="BI271" s="180"/>
      <c r="BJ271" s="180"/>
      <c r="BK271" s="180"/>
      <c r="BL271" s="180"/>
      <c r="BM271" s="180"/>
      <c r="BN271" s="180"/>
      <c r="BO271" s="180"/>
      <c r="BP271" s="181"/>
      <c r="BQ271" s="181"/>
      <c r="BR271" s="181"/>
      <c r="BS271" s="181"/>
      <c r="BT271" s="181"/>
      <c r="BU271" s="181"/>
      <c r="BV271" s="181"/>
      <c r="BW271" s="181"/>
      <c r="BX271" s="181"/>
    </row>
    <row r="272" spans="2:76" s="71" customFormat="1" ht="18" customHeight="1" hidden="1"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  <c r="AS272" s="180"/>
      <c r="AT272" s="180"/>
      <c r="AU272" s="180"/>
      <c r="AV272" s="180"/>
      <c r="AW272" s="180"/>
      <c r="AX272" s="180"/>
      <c r="AY272" s="180"/>
      <c r="AZ272" s="180"/>
      <c r="BA272" s="180"/>
      <c r="BB272" s="180"/>
      <c r="BC272" s="180"/>
      <c r="BD272" s="180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1"/>
      <c r="BQ272" s="181"/>
      <c r="BR272" s="181"/>
      <c r="BS272" s="181"/>
      <c r="BT272" s="181"/>
      <c r="BU272" s="181"/>
      <c r="BV272" s="181"/>
      <c r="BW272" s="181"/>
      <c r="BX272" s="181"/>
    </row>
    <row r="273" spans="2:76" s="71" customFormat="1" ht="18" customHeight="1" hidden="1"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  <c r="AS273" s="180"/>
      <c r="AT273" s="180"/>
      <c r="AU273" s="180"/>
      <c r="AV273" s="180"/>
      <c r="AW273" s="180"/>
      <c r="AX273" s="180"/>
      <c r="AY273" s="180"/>
      <c r="AZ273" s="180"/>
      <c r="BA273" s="180"/>
      <c r="BB273" s="180"/>
      <c r="BC273" s="180"/>
      <c r="BD273" s="180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1"/>
      <c r="BQ273" s="181"/>
      <c r="BR273" s="181"/>
      <c r="BS273" s="181"/>
      <c r="BT273" s="181"/>
      <c r="BU273" s="181"/>
      <c r="BV273" s="181"/>
      <c r="BW273" s="181"/>
      <c r="BX273" s="181"/>
    </row>
    <row r="274" spans="2:76" s="71" customFormat="1" ht="18" customHeight="1" hidden="1"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  <c r="BA274" s="180"/>
      <c r="BB274" s="180"/>
      <c r="BC274" s="180"/>
      <c r="BD274" s="180"/>
      <c r="BE274" s="180"/>
      <c r="BF274" s="180"/>
      <c r="BG274" s="180"/>
      <c r="BH274" s="180"/>
      <c r="BI274" s="180"/>
      <c r="BJ274" s="180"/>
      <c r="BK274" s="180"/>
      <c r="BL274" s="180"/>
      <c r="BM274" s="180"/>
      <c r="BN274" s="180"/>
      <c r="BO274" s="180"/>
      <c r="BP274" s="181"/>
      <c r="BQ274" s="181"/>
      <c r="BR274" s="181"/>
      <c r="BS274" s="181"/>
      <c r="BT274" s="181"/>
      <c r="BU274" s="181"/>
      <c r="BV274" s="181"/>
      <c r="BW274" s="181"/>
      <c r="BX274" s="181"/>
    </row>
    <row r="275" spans="2:76" s="71" customFormat="1" ht="18" customHeight="1" hidden="1"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  <c r="BA275" s="180"/>
      <c r="BB275" s="180"/>
      <c r="BC275" s="180"/>
      <c r="BD275" s="180"/>
      <c r="BE275" s="180"/>
      <c r="BF275" s="180"/>
      <c r="BG275" s="180"/>
      <c r="BH275" s="180"/>
      <c r="BI275" s="180"/>
      <c r="BJ275" s="180"/>
      <c r="BK275" s="180"/>
      <c r="BL275" s="180"/>
      <c r="BM275" s="180"/>
      <c r="BN275" s="180"/>
      <c r="BO275" s="180"/>
      <c r="BP275" s="181"/>
      <c r="BQ275" s="181"/>
      <c r="BR275" s="181"/>
      <c r="BS275" s="181"/>
      <c r="BT275" s="181"/>
      <c r="BU275" s="181"/>
      <c r="BV275" s="181"/>
      <c r="BW275" s="181"/>
      <c r="BX275" s="181"/>
    </row>
    <row r="276" spans="2:76" s="71" customFormat="1" ht="18" customHeight="1" hidden="1"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  <c r="AS276" s="180"/>
      <c r="AT276" s="180"/>
      <c r="AU276" s="180"/>
      <c r="AV276" s="180"/>
      <c r="AW276" s="180"/>
      <c r="AX276" s="180"/>
      <c r="AY276" s="180"/>
      <c r="AZ276" s="180"/>
      <c r="BA276" s="180"/>
      <c r="BB276" s="180"/>
      <c r="BC276" s="180"/>
      <c r="BD276" s="180"/>
      <c r="BE276" s="180"/>
      <c r="BF276" s="180"/>
      <c r="BG276" s="180"/>
      <c r="BH276" s="180"/>
      <c r="BI276" s="180"/>
      <c r="BJ276" s="180"/>
      <c r="BK276" s="180"/>
      <c r="BL276" s="180"/>
      <c r="BM276" s="180"/>
      <c r="BN276" s="180"/>
      <c r="BO276" s="180"/>
      <c r="BP276" s="181"/>
      <c r="BQ276" s="181"/>
      <c r="BR276" s="181"/>
      <c r="BS276" s="181"/>
      <c r="BT276" s="181"/>
      <c r="BU276" s="181"/>
      <c r="BV276" s="181"/>
      <c r="BW276" s="181"/>
      <c r="BX276" s="181"/>
    </row>
    <row r="277" spans="2:76" s="71" customFormat="1" ht="18" customHeight="1" hidden="1"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/>
      <c r="AU277" s="180"/>
      <c r="AV277" s="180"/>
      <c r="AW277" s="180"/>
      <c r="AX277" s="180"/>
      <c r="AY277" s="180"/>
      <c r="AZ277" s="180"/>
      <c r="BA277" s="180"/>
      <c r="BB277" s="180"/>
      <c r="BC277" s="180"/>
      <c r="BD277" s="180"/>
      <c r="BE277" s="180"/>
      <c r="BF277" s="180"/>
      <c r="BG277" s="180"/>
      <c r="BH277" s="180"/>
      <c r="BI277" s="180"/>
      <c r="BJ277" s="180"/>
      <c r="BK277" s="180"/>
      <c r="BL277" s="180"/>
      <c r="BM277" s="180"/>
      <c r="BN277" s="180"/>
      <c r="BO277" s="180"/>
      <c r="BP277" s="181"/>
      <c r="BQ277" s="181"/>
      <c r="BR277" s="181"/>
      <c r="BS277" s="181"/>
      <c r="BT277" s="181"/>
      <c r="BU277" s="181"/>
      <c r="BV277" s="181"/>
      <c r="BW277" s="181"/>
      <c r="BX277" s="181"/>
    </row>
    <row r="278" spans="2:76" s="71" customFormat="1" ht="18" customHeight="1" hidden="1"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0"/>
      <c r="AZ278" s="180"/>
      <c r="BA278" s="180"/>
      <c r="BB278" s="180"/>
      <c r="BC278" s="180"/>
      <c r="BD278" s="180"/>
      <c r="BE278" s="180"/>
      <c r="BF278" s="180"/>
      <c r="BG278" s="180"/>
      <c r="BH278" s="180"/>
      <c r="BI278" s="180"/>
      <c r="BJ278" s="180"/>
      <c r="BK278" s="180"/>
      <c r="BL278" s="180"/>
      <c r="BM278" s="180"/>
      <c r="BN278" s="180"/>
      <c r="BO278" s="180"/>
      <c r="BP278" s="181"/>
      <c r="BQ278" s="181"/>
      <c r="BR278" s="181"/>
      <c r="BS278" s="181"/>
      <c r="BT278" s="181"/>
      <c r="BU278" s="181"/>
      <c r="BV278" s="181"/>
      <c r="BW278" s="181"/>
      <c r="BX278" s="181"/>
    </row>
    <row r="279" spans="2:76" s="71" customFormat="1" ht="18" customHeight="1" hidden="1"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  <c r="BA279" s="180"/>
      <c r="BB279" s="180"/>
      <c r="BC279" s="180"/>
      <c r="BD279" s="180"/>
      <c r="BE279" s="180"/>
      <c r="BF279" s="180"/>
      <c r="BG279" s="180"/>
      <c r="BH279" s="180"/>
      <c r="BI279" s="180"/>
      <c r="BJ279" s="180"/>
      <c r="BK279" s="180"/>
      <c r="BL279" s="180"/>
      <c r="BM279" s="180"/>
      <c r="BN279" s="180"/>
      <c r="BO279" s="180"/>
      <c r="BP279" s="181"/>
      <c r="BQ279" s="181"/>
      <c r="BR279" s="181"/>
      <c r="BS279" s="181"/>
      <c r="BT279" s="181"/>
      <c r="BU279" s="181"/>
      <c r="BV279" s="181"/>
      <c r="BW279" s="181"/>
      <c r="BX279" s="181"/>
    </row>
    <row r="280" spans="2:76" s="71" customFormat="1" ht="18" customHeight="1" hidden="1"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0"/>
      <c r="BA280" s="180"/>
      <c r="BB280" s="180"/>
      <c r="BC280" s="180"/>
      <c r="BD280" s="180"/>
      <c r="BE280" s="180"/>
      <c r="BF280" s="180"/>
      <c r="BG280" s="180"/>
      <c r="BH280" s="180"/>
      <c r="BI280" s="180"/>
      <c r="BJ280" s="180"/>
      <c r="BK280" s="180"/>
      <c r="BL280" s="180"/>
      <c r="BM280" s="180"/>
      <c r="BN280" s="180"/>
      <c r="BO280" s="180"/>
      <c r="BP280" s="181"/>
      <c r="BQ280" s="181"/>
      <c r="BR280" s="181"/>
      <c r="BS280" s="181"/>
      <c r="BT280" s="181"/>
      <c r="BU280" s="181"/>
      <c r="BV280" s="181"/>
      <c r="BW280" s="181"/>
      <c r="BX280" s="181"/>
    </row>
    <row r="281" spans="2:76" s="71" customFormat="1" ht="18" customHeight="1" hidden="1"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  <c r="AF281" s="180"/>
      <c r="AG281" s="180"/>
      <c r="AH281" s="180"/>
      <c r="AI281" s="180"/>
      <c r="AJ281" s="180"/>
      <c r="AK281" s="180"/>
      <c r="AL281" s="180"/>
      <c r="AM281" s="180"/>
      <c r="AN281" s="180"/>
      <c r="AO281" s="180"/>
      <c r="AP281" s="180"/>
      <c r="AQ281" s="180"/>
      <c r="AR281" s="180"/>
      <c r="AS281" s="180"/>
      <c r="AT281" s="180"/>
      <c r="AU281" s="180"/>
      <c r="AV281" s="180"/>
      <c r="AW281" s="180"/>
      <c r="AX281" s="180"/>
      <c r="AY281" s="180"/>
      <c r="AZ281" s="180"/>
      <c r="BA281" s="180"/>
      <c r="BB281" s="180"/>
      <c r="BC281" s="180"/>
      <c r="BD281" s="180"/>
      <c r="BE281" s="180"/>
      <c r="BF281" s="180"/>
      <c r="BG281" s="180"/>
      <c r="BH281" s="180"/>
      <c r="BI281" s="180"/>
      <c r="BJ281" s="180"/>
      <c r="BK281" s="180"/>
      <c r="BL281" s="180"/>
      <c r="BM281" s="180"/>
      <c r="BN281" s="180"/>
      <c r="BO281" s="180"/>
      <c r="BP281" s="181"/>
      <c r="BQ281" s="181"/>
      <c r="BR281" s="181"/>
      <c r="BS281" s="181"/>
      <c r="BT281" s="181"/>
      <c r="BU281" s="181"/>
      <c r="BV281" s="181"/>
      <c r="BW281" s="181"/>
      <c r="BX281" s="181"/>
    </row>
    <row r="282" spans="2:76" s="71" customFormat="1" ht="18" customHeight="1" hidden="1"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0"/>
      <c r="AK282" s="180"/>
      <c r="AL282" s="180"/>
      <c r="AM282" s="180"/>
      <c r="AN282" s="180"/>
      <c r="AO282" s="180"/>
      <c r="AP282" s="180"/>
      <c r="AQ282" s="180"/>
      <c r="AR282" s="180"/>
      <c r="AS282" s="180"/>
      <c r="AT282" s="180"/>
      <c r="AU282" s="180"/>
      <c r="AV282" s="180"/>
      <c r="AW282" s="180"/>
      <c r="AX282" s="180"/>
      <c r="AY282" s="180"/>
      <c r="AZ282" s="180"/>
      <c r="BA282" s="180"/>
      <c r="BB282" s="180"/>
      <c r="BC282" s="180"/>
      <c r="BD282" s="180"/>
      <c r="BE282" s="180"/>
      <c r="BF282" s="180"/>
      <c r="BG282" s="180"/>
      <c r="BH282" s="180"/>
      <c r="BI282" s="180"/>
      <c r="BJ282" s="180"/>
      <c r="BK282" s="180"/>
      <c r="BL282" s="180"/>
      <c r="BM282" s="180"/>
      <c r="BN282" s="180"/>
      <c r="BO282" s="180"/>
      <c r="BP282" s="181"/>
      <c r="BQ282" s="181"/>
      <c r="BR282" s="181"/>
      <c r="BS282" s="181"/>
      <c r="BT282" s="181"/>
      <c r="BU282" s="181"/>
      <c r="BV282" s="181"/>
      <c r="BW282" s="181"/>
      <c r="BX282" s="181"/>
    </row>
    <row r="283" spans="2:76" s="71" customFormat="1" ht="18" customHeight="1" hidden="1"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  <c r="AR283" s="180"/>
      <c r="AS283" s="180"/>
      <c r="AT283" s="180"/>
      <c r="AU283" s="180"/>
      <c r="AV283" s="180"/>
      <c r="AW283" s="180"/>
      <c r="AX283" s="180"/>
      <c r="AY283" s="180"/>
      <c r="AZ283" s="180"/>
      <c r="BA283" s="180"/>
      <c r="BB283" s="180"/>
      <c r="BC283" s="180"/>
      <c r="BD283" s="180"/>
      <c r="BE283" s="180"/>
      <c r="BF283" s="180"/>
      <c r="BG283" s="180"/>
      <c r="BH283" s="180"/>
      <c r="BI283" s="180"/>
      <c r="BJ283" s="180"/>
      <c r="BK283" s="180"/>
      <c r="BL283" s="180"/>
      <c r="BM283" s="180"/>
      <c r="BN283" s="180"/>
      <c r="BO283" s="180"/>
      <c r="BP283" s="181"/>
      <c r="BQ283" s="181"/>
      <c r="BR283" s="181"/>
      <c r="BS283" s="181"/>
      <c r="BT283" s="181"/>
      <c r="BU283" s="181"/>
      <c r="BV283" s="181"/>
      <c r="BW283" s="181"/>
      <c r="BX283" s="181"/>
    </row>
    <row r="284" spans="2:76" s="71" customFormat="1" ht="18" customHeight="1" hidden="1"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0"/>
      <c r="AW284" s="180"/>
      <c r="AX284" s="180"/>
      <c r="AY284" s="180"/>
      <c r="AZ284" s="180"/>
      <c r="BA284" s="180"/>
      <c r="BB284" s="180"/>
      <c r="BC284" s="180"/>
      <c r="BD284" s="180"/>
      <c r="BE284" s="180"/>
      <c r="BF284" s="180"/>
      <c r="BG284" s="180"/>
      <c r="BH284" s="180"/>
      <c r="BI284" s="180"/>
      <c r="BJ284" s="180"/>
      <c r="BK284" s="180"/>
      <c r="BL284" s="180"/>
      <c r="BM284" s="180"/>
      <c r="BN284" s="180"/>
      <c r="BO284" s="180"/>
      <c r="BP284" s="181"/>
      <c r="BQ284" s="181"/>
      <c r="BR284" s="181"/>
      <c r="BS284" s="181"/>
      <c r="BT284" s="181"/>
      <c r="BU284" s="181"/>
      <c r="BV284" s="181"/>
      <c r="BW284" s="181"/>
      <c r="BX284" s="181"/>
    </row>
    <row r="285" spans="2:76" s="71" customFormat="1" ht="18" customHeight="1" hidden="1"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0"/>
      <c r="AE285" s="180"/>
      <c r="AF285" s="180"/>
      <c r="AG285" s="180"/>
      <c r="AH285" s="180"/>
      <c r="AI285" s="180"/>
      <c r="AJ285" s="180"/>
      <c r="AK285" s="180"/>
      <c r="AL285" s="180"/>
      <c r="AM285" s="180"/>
      <c r="AN285" s="180"/>
      <c r="AO285" s="180"/>
      <c r="AP285" s="180"/>
      <c r="AQ285" s="180"/>
      <c r="AR285" s="180"/>
      <c r="AS285" s="180"/>
      <c r="AT285" s="180"/>
      <c r="AU285" s="180"/>
      <c r="AV285" s="180"/>
      <c r="AW285" s="180"/>
      <c r="AX285" s="180"/>
      <c r="AY285" s="180"/>
      <c r="AZ285" s="180"/>
      <c r="BA285" s="180"/>
      <c r="BB285" s="180"/>
      <c r="BC285" s="180"/>
      <c r="BD285" s="180"/>
      <c r="BE285" s="180"/>
      <c r="BF285" s="180"/>
      <c r="BG285" s="180"/>
      <c r="BH285" s="180"/>
      <c r="BI285" s="180"/>
      <c r="BJ285" s="180"/>
      <c r="BK285" s="180"/>
      <c r="BL285" s="180"/>
      <c r="BM285" s="180"/>
      <c r="BN285" s="180"/>
      <c r="BO285" s="180"/>
      <c r="BP285" s="181"/>
      <c r="BQ285" s="181"/>
      <c r="BR285" s="181"/>
      <c r="BS285" s="181"/>
      <c r="BT285" s="181"/>
      <c r="BU285" s="181"/>
      <c r="BV285" s="181"/>
      <c r="BW285" s="181"/>
      <c r="BX285" s="181"/>
    </row>
    <row r="286" spans="2:76" s="71" customFormat="1" ht="18" customHeight="1" hidden="1"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1"/>
      <c r="BQ286" s="181"/>
      <c r="BR286" s="181"/>
      <c r="BS286" s="181"/>
      <c r="BT286" s="181"/>
      <c r="BU286" s="181"/>
      <c r="BV286" s="181"/>
      <c r="BW286" s="181"/>
      <c r="BX286" s="181"/>
    </row>
    <row r="287" spans="2:76" s="71" customFormat="1" ht="18" customHeight="1" hidden="1"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0"/>
      <c r="AT287" s="180"/>
      <c r="AU287" s="180"/>
      <c r="AV287" s="180"/>
      <c r="AW287" s="180"/>
      <c r="AX287" s="180"/>
      <c r="AY287" s="180"/>
      <c r="AZ287" s="180"/>
      <c r="BA287" s="180"/>
      <c r="BB287" s="180"/>
      <c r="BC287" s="180"/>
      <c r="BD287" s="180"/>
      <c r="BE287" s="180"/>
      <c r="BF287" s="180"/>
      <c r="BG287" s="180"/>
      <c r="BH287" s="180"/>
      <c r="BI287" s="180"/>
      <c r="BJ287" s="180"/>
      <c r="BK287" s="180"/>
      <c r="BL287" s="180"/>
      <c r="BM287" s="180"/>
      <c r="BN287" s="180"/>
      <c r="BO287" s="180"/>
      <c r="BP287" s="181"/>
      <c r="BQ287" s="181"/>
      <c r="BR287" s="181"/>
      <c r="BS287" s="181"/>
      <c r="BT287" s="181"/>
      <c r="BU287" s="181"/>
      <c r="BV287" s="181"/>
      <c r="BW287" s="181"/>
      <c r="BX287" s="181"/>
    </row>
    <row r="288" spans="2:76" s="71" customFormat="1" ht="18" customHeight="1" hidden="1"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  <c r="BA288" s="180"/>
      <c r="BB288" s="180"/>
      <c r="BC288" s="180"/>
      <c r="BD288" s="180"/>
      <c r="BE288" s="180"/>
      <c r="BF288" s="180"/>
      <c r="BG288" s="180"/>
      <c r="BH288" s="180"/>
      <c r="BI288" s="180"/>
      <c r="BJ288" s="180"/>
      <c r="BK288" s="180"/>
      <c r="BL288" s="180"/>
      <c r="BM288" s="180"/>
      <c r="BN288" s="180"/>
      <c r="BO288" s="180"/>
      <c r="BP288" s="181"/>
      <c r="BQ288" s="181"/>
      <c r="BR288" s="181"/>
      <c r="BS288" s="181"/>
      <c r="BT288" s="181"/>
      <c r="BU288" s="181"/>
      <c r="BV288" s="181"/>
      <c r="BW288" s="181"/>
      <c r="BX288" s="181"/>
    </row>
    <row r="289" spans="2:76" s="71" customFormat="1" ht="18" customHeight="1" hidden="1"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180"/>
      <c r="AW289" s="180"/>
      <c r="AX289" s="180"/>
      <c r="AY289" s="180"/>
      <c r="AZ289" s="180"/>
      <c r="BA289" s="180"/>
      <c r="BB289" s="180"/>
      <c r="BC289" s="180"/>
      <c r="BD289" s="180"/>
      <c r="BE289" s="180"/>
      <c r="BF289" s="180"/>
      <c r="BG289" s="180"/>
      <c r="BH289" s="180"/>
      <c r="BI289" s="180"/>
      <c r="BJ289" s="180"/>
      <c r="BK289" s="180"/>
      <c r="BL289" s="180"/>
      <c r="BM289" s="180"/>
      <c r="BN289" s="180"/>
      <c r="BO289" s="180"/>
      <c r="BP289" s="181"/>
      <c r="BQ289" s="181"/>
      <c r="BR289" s="181"/>
      <c r="BS289" s="181"/>
      <c r="BT289" s="181"/>
      <c r="BU289" s="181"/>
      <c r="BV289" s="181"/>
      <c r="BW289" s="181"/>
      <c r="BX289" s="181"/>
    </row>
    <row r="290" spans="2:76" s="71" customFormat="1" ht="18" customHeight="1" hidden="1"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  <c r="AR290" s="180"/>
      <c r="AS290" s="180"/>
      <c r="AT290" s="180"/>
      <c r="AU290" s="180"/>
      <c r="AV290" s="180"/>
      <c r="AW290" s="180"/>
      <c r="AX290" s="180"/>
      <c r="AY290" s="180"/>
      <c r="AZ290" s="180"/>
      <c r="BA290" s="180"/>
      <c r="BB290" s="180"/>
      <c r="BC290" s="180"/>
      <c r="BD290" s="180"/>
      <c r="BE290" s="180"/>
      <c r="BF290" s="180"/>
      <c r="BG290" s="180"/>
      <c r="BH290" s="180"/>
      <c r="BI290" s="180"/>
      <c r="BJ290" s="180"/>
      <c r="BK290" s="180"/>
      <c r="BL290" s="180"/>
      <c r="BM290" s="180"/>
      <c r="BN290" s="180"/>
      <c r="BO290" s="180"/>
      <c r="BP290" s="181"/>
      <c r="BQ290" s="181"/>
      <c r="BR290" s="181"/>
      <c r="BS290" s="181"/>
      <c r="BT290" s="181"/>
      <c r="BU290" s="181"/>
      <c r="BV290" s="181"/>
      <c r="BW290" s="181"/>
      <c r="BX290" s="181"/>
    </row>
    <row r="291" spans="2:76" s="71" customFormat="1" ht="18" customHeight="1" hidden="1"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0"/>
      <c r="AW291" s="180"/>
      <c r="AX291" s="180"/>
      <c r="AY291" s="180"/>
      <c r="AZ291" s="180"/>
      <c r="BA291" s="180"/>
      <c r="BB291" s="180"/>
      <c r="BC291" s="180"/>
      <c r="BD291" s="180"/>
      <c r="BE291" s="180"/>
      <c r="BF291" s="180"/>
      <c r="BG291" s="180"/>
      <c r="BH291" s="180"/>
      <c r="BI291" s="180"/>
      <c r="BJ291" s="180"/>
      <c r="BK291" s="180"/>
      <c r="BL291" s="180"/>
      <c r="BM291" s="180"/>
      <c r="BN291" s="180"/>
      <c r="BO291" s="180"/>
      <c r="BP291" s="181"/>
      <c r="BQ291" s="181"/>
      <c r="BR291" s="181"/>
      <c r="BS291" s="181"/>
      <c r="BT291" s="181"/>
      <c r="BU291" s="181"/>
      <c r="BV291" s="181"/>
      <c r="BW291" s="181"/>
      <c r="BX291" s="181"/>
    </row>
    <row r="292" spans="2:76" s="71" customFormat="1" ht="18" customHeight="1" hidden="1"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  <c r="AR292" s="180"/>
      <c r="AS292" s="180"/>
      <c r="AT292" s="180"/>
      <c r="AU292" s="180"/>
      <c r="AV292" s="180"/>
      <c r="AW292" s="180"/>
      <c r="AX292" s="180"/>
      <c r="AY292" s="180"/>
      <c r="AZ292" s="180"/>
      <c r="BA292" s="180"/>
      <c r="BB292" s="180"/>
      <c r="BC292" s="180"/>
      <c r="BD292" s="180"/>
      <c r="BE292" s="180"/>
      <c r="BF292" s="180"/>
      <c r="BG292" s="180"/>
      <c r="BH292" s="180"/>
      <c r="BI292" s="180"/>
      <c r="BJ292" s="180"/>
      <c r="BK292" s="180"/>
      <c r="BL292" s="180"/>
      <c r="BM292" s="180"/>
      <c r="BN292" s="180"/>
      <c r="BO292" s="180"/>
      <c r="BP292" s="181"/>
      <c r="BQ292" s="181"/>
      <c r="BR292" s="181"/>
      <c r="BS292" s="181"/>
      <c r="BT292" s="181"/>
      <c r="BU292" s="181"/>
      <c r="BV292" s="181"/>
      <c r="BW292" s="181"/>
      <c r="BX292" s="181"/>
    </row>
    <row r="293" spans="2:76" s="71" customFormat="1" ht="18" customHeight="1" hidden="1"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  <c r="AB293" s="180"/>
      <c r="AC293" s="180"/>
      <c r="AD293" s="180"/>
      <c r="AE293" s="180"/>
      <c r="AF293" s="180"/>
      <c r="AG293" s="180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180"/>
      <c r="AR293" s="180"/>
      <c r="AS293" s="180"/>
      <c r="AT293" s="180"/>
      <c r="AU293" s="180"/>
      <c r="AV293" s="180"/>
      <c r="AW293" s="180"/>
      <c r="AX293" s="180"/>
      <c r="AY293" s="180"/>
      <c r="AZ293" s="180"/>
      <c r="BA293" s="180"/>
      <c r="BB293" s="180"/>
      <c r="BC293" s="180"/>
      <c r="BD293" s="180"/>
      <c r="BE293" s="180"/>
      <c r="BF293" s="180"/>
      <c r="BG293" s="180"/>
      <c r="BH293" s="180"/>
      <c r="BI293" s="180"/>
      <c r="BJ293" s="180"/>
      <c r="BK293" s="180"/>
      <c r="BL293" s="180"/>
      <c r="BM293" s="180"/>
      <c r="BN293" s="180"/>
      <c r="BO293" s="180"/>
      <c r="BP293" s="181"/>
      <c r="BQ293" s="181"/>
      <c r="BR293" s="181"/>
      <c r="BS293" s="181"/>
      <c r="BT293" s="181"/>
      <c r="BU293" s="181"/>
      <c r="BV293" s="181"/>
      <c r="BW293" s="181"/>
      <c r="BX293" s="181"/>
    </row>
    <row r="294" spans="2:76" s="71" customFormat="1" ht="18" customHeight="1" hidden="1"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  <c r="AR294" s="180"/>
      <c r="AS294" s="180"/>
      <c r="AT294" s="180"/>
      <c r="AU294" s="180"/>
      <c r="AV294" s="180"/>
      <c r="AW294" s="180"/>
      <c r="AX294" s="180"/>
      <c r="AY294" s="180"/>
      <c r="AZ294" s="180"/>
      <c r="BA294" s="180"/>
      <c r="BB294" s="180"/>
      <c r="BC294" s="180"/>
      <c r="BD294" s="180"/>
      <c r="BE294" s="180"/>
      <c r="BF294" s="180"/>
      <c r="BG294" s="180"/>
      <c r="BH294" s="180"/>
      <c r="BI294" s="180"/>
      <c r="BJ294" s="180"/>
      <c r="BK294" s="180"/>
      <c r="BL294" s="180"/>
      <c r="BM294" s="180"/>
      <c r="BN294" s="180"/>
      <c r="BO294" s="180"/>
      <c r="BP294" s="181"/>
      <c r="BQ294" s="181"/>
      <c r="BR294" s="181"/>
      <c r="BS294" s="181"/>
      <c r="BT294" s="181"/>
      <c r="BU294" s="181"/>
      <c r="BV294" s="181"/>
      <c r="BW294" s="181"/>
      <c r="BX294" s="181"/>
    </row>
    <row r="295" spans="2:76" s="71" customFormat="1" ht="18" customHeight="1" hidden="1"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  <c r="AR295" s="180"/>
      <c r="AS295" s="180"/>
      <c r="AT295" s="180"/>
      <c r="AU295" s="180"/>
      <c r="AV295" s="180"/>
      <c r="AW295" s="180"/>
      <c r="AX295" s="180"/>
      <c r="AY295" s="180"/>
      <c r="AZ295" s="180"/>
      <c r="BA295" s="180"/>
      <c r="BB295" s="180"/>
      <c r="BC295" s="180"/>
      <c r="BD295" s="180"/>
      <c r="BE295" s="180"/>
      <c r="BF295" s="180"/>
      <c r="BG295" s="180"/>
      <c r="BH295" s="180"/>
      <c r="BI295" s="180"/>
      <c r="BJ295" s="180"/>
      <c r="BK295" s="180"/>
      <c r="BL295" s="180"/>
      <c r="BM295" s="180"/>
      <c r="BN295" s="180"/>
      <c r="BO295" s="180"/>
      <c r="BP295" s="181"/>
      <c r="BQ295" s="181"/>
      <c r="BR295" s="181"/>
      <c r="BS295" s="181"/>
      <c r="BT295" s="181"/>
      <c r="BU295" s="181"/>
      <c r="BV295" s="181"/>
      <c r="BW295" s="181"/>
      <c r="BX295" s="181"/>
    </row>
    <row r="296" spans="2:76" s="71" customFormat="1" ht="18" customHeight="1" hidden="1"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  <c r="BA296" s="180"/>
      <c r="BB296" s="180"/>
      <c r="BC296" s="180"/>
      <c r="BD296" s="180"/>
      <c r="BE296" s="180"/>
      <c r="BF296" s="180"/>
      <c r="BG296" s="180"/>
      <c r="BH296" s="180"/>
      <c r="BI296" s="180"/>
      <c r="BJ296" s="180"/>
      <c r="BK296" s="180"/>
      <c r="BL296" s="180"/>
      <c r="BM296" s="180"/>
      <c r="BN296" s="180"/>
      <c r="BO296" s="180"/>
      <c r="BP296" s="181"/>
      <c r="BQ296" s="181"/>
      <c r="BR296" s="181"/>
      <c r="BS296" s="181"/>
      <c r="BT296" s="181"/>
      <c r="BU296" s="181"/>
      <c r="BV296" s="181"/>
      <c r="BW296" s="181"/>
      <c r="BX296" s="181"/>
    </row>
    <row r="297" spans="2:76" s="71" customFormat="1" ht="18" customHeight="1" hidden="1"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  <c r="AR297" s="180"/>
      <c r="AS297" s="180"/>
      <c r="AT297" s="180"/>
      <c r="AU297" s="180"/>
      <c r="AV297" s="180"/>
      <c r="AW297" s="180"/>
      <c r="AX297" s="180"/>
      <c r="AY297" s="180"/>
      <c r="AZ297" s="180"/>
      <c r="BA297" s="180"/>
      <c r="BB297" s="180"/>
      <c r="BC297" s="180"/>
      <c r="BD297" s="180"/>
      <c r="BE297" s="180"/>
      <c r="BF297" s="180"/>
      <c r="BG297" s="180"/>
      <c r="BH297" s="180"/>
      <c r="BI297" s="180"/>
      <c r="BJ297" s="180"/>
      <c r="BK297" s="180"/>
      <c r="BL297" s="180"/>
      <c r="BM297" s="180"/>
      <c r="BN297" s="180"/>
      <c r="BO297" s="180"/>
      <c r="BP297" s="181"/>
      <c r="BQ297" s="181"/>
      <c r="BR297" s="181"/>
      <c r="BS297" s="181"/>
      <c r="BT297" s="181"/>
      <c r="BU297" s="181"/>
      <c r="BV297" s="181"/>
      <c r="BW297" s="181"/>
      <c r="BX297" s="181"/>
    </row>
    <row r="298" spans="2:76" s="71" customFormat="1" ht="18" customHeight="1" hidden="1"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  <c r="AR298" s="180"/>
      <c r="AS298" s="180"/>
      <c r="AT298" s="180"/>
      <c r="AU298" s="180"/>
      <c r="AV298" s="180"/>
      <c r="AW298" s="180"/>
      <c r="AX298" s="180"/>
      <c r="AY298" s="180"/>
      <c r="AZ298" s="180"/>
      <c r="BA298" s="180"/>
      <c r="BB298" s="180"/>
      <c r="BC298" s="180"/>
      <c r="BD298" s="180"/>
      <c r="BE298" s="180"/>
      <c r="BF298" s="180"/>
      <c r="BG298" s="180"/>
      <c r="BH298" s="180"/>
      <c r="BI298" s="180"/>
      <c r="BJ298" s="180"/>
      <c r="BK298" s="180"/>
      <c r="BL298" s="180"/>
      <c r="BM298" s="180"/>
      <c r="BN298" s="180"/>
      <c r="BO298" s="180"/>
      <c r="BP298" s="181"/>
      <c r="BQ298" s="181"/>
      <c r="BR298" s="181"/>
      <c r="BS298" s="181"/>
      <c r="BT298" s="181"/>
      <c r="BU298" s="181"/>
      <c r="BV298" s="181"/>
      <c r="BW298" s="181"/>
      <c r="BX298" s="181"/>
    </row>
    <row r="299" spans="2:76" s="71" customFormat="1" ht="18" customHeight="1" hidden="1"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  <c r="AS299" s="180"/>
      <c r="AT299" s="180"/>
      <c r="AU299" s="180"/>
      <c r="AV299" s="180"/>
      <c r="AW299" s="180"/>
      <c r="AX299" s="180"/>
      <c r="AY299" s="180"/>
      <c r="AZ299" s="180"/>
      <c r="BA299" s="180"/>
      <c r="BB299" s="180"/>
      <c r="BC299" s="180"/>
      <c r="BD299" s="180"/>
      <c r="BE299" s="180"/>
      <c r="BF299" s="180"/>
      <c r="BG299" s="180"/>
      <c r="BH299" s="180"/>
      <c r="BI299" s="180"/>
      <c r="BJ299" s="180"/>
      <c r="BK299" s="180"/>
      <c r="BL299" s="180"/>
      <c r="BM299" s="180"/>
      <c r="BN299" s="180"/>
      <c r="BO299" s="180"/>
      <c r="BP299" s="181"/>
      <c r="BQ299" s="181"/>
      <c r="BR299" s="181"/>
      <c r="BS299" s="181"/>
      <c r="BT299" s="181"/>
      <c r="BU299" s="181"/>
      <c r="BV299" s="181"/>
      <c r="BW299" s="181"/>
      <c r="BX299" s="181"/>
    </row>
    <row r="300" spans="2:76" s="71" customFormat="1" ht="18" customHeight="1" hidden="1"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  <c r="AR300" s="180"/>
      <c r="AS300" s="180"/>
      <c r="AT300" s="180"/>
      <c r="AU300" s="180"/>
      <c r="AV300" s="180"/>
      <c r="AW300" s="180"/>
      <c r="AX300" s="180"/>
      <c r="AY300" s="180"/>
      <c r="AZ300" s="180"/>
      <c r="BA300" s="180"/>
      <c r="BB300" s="180"/>
      <c r="BC300" s="180"/>
      <c r="BD300" s="180"/>
      <c r="BE300" s="180"/>
      <c r="BF300" s="180"/>
      <c r="BG300" s="180"/>
      <c r="BH300" s="180"/>
      <c r="BI300" s="180"/>
      <c r="BJ300" s="180"/>
      <c r="BK300" s="180"/>
      <c r="BL300" s="180"/>
      <c r="BM300" s="180"/>
      <c r="BN300" s="180"/>
      <c r="BO300" s="180"/>
      <c r="BP300" s="181"/>
      <c r="BQ300" s="181"/>
      <c r="BR300" s="181"/>
      <c r="BS300" s="181"/>
      <c r="BT300" s="181"/>
      <c r="BU300" s="181"/>
      <c r="BV300" s="181"/>
      <c r="BW300" s="181"/>
      <c r="BX300" s="181"/>
    </row>
    <row r="301" spans="2:76" s="71" customFormat="1" ht="18" customHeight="1" hidden="1"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0"/>
      <c r="AK301" s="180"/>
      <c r="AL301" s="180"/>
      <c r="AM301" s="180"/>
      <c r="AN301" s="180"/>
      <c r="AO301" s="180"/>
      <c r="AP301" s="180"/>
      <c r="AQ301" s="180"/>
      <c r="AR301" s="180"/>
      <c r="AS301" s="180"/>
      <c r="AT301" s="180"/>
      <c r="AU301" s="180"/>
      <c r="AV301" s="180"/>
      <c r="AW301" s="180"/>
      <c r="AX301" s="180"/>
      <c r="AY301" s="180"/>
      <c r="AZ301" s="180"/>
      <c r="BA301" s="180"/>
      <c r="BB301" s="180"/>
      <c r="BC301" s="180"/>
      <c r="BD301" s="180"/>
      <c r="BE301" s="180"/>
      <c r="BF301" s="180"/>
      <c r="BG301" s="180"/>
      <c r="BH301" s="180"/>
      <c r="BI301" s="180"/>
      <c r="BJ301" s="180"/>
      <c r="BK301" s="180"/>
      <c r="BL301" s="180"/>
      <c r="BM301" s="180"/>
      <c r="BN301" s="180"/>
      <c r="BO301" s="180"/>
      <c r="BP301" s="181"/>
      <c r="BQ301" s="181"/>
      <c r="BR301" s="181"/>
      <c r="BS301" s="181"/>
      <c r="BT301" s="181"/>
      <c r="BU301" s="181"/>
      <c r="BV301" s="181"/>
      <c r="BW301" s="181"/>
      <c r="BX301" s="181"/>
    </row>
    <row r="302" spans="2:76" s="71" customFormat="1" ht="18" customHeight="1" hidden="1"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  <c r="AR302" s="180"/>
      <c r="AS302" s="180"/>
      <c r="AT302" s="180"/>
      <c r="AU302" s="180"/>
      <c r="AV302" s="180"/>
      <c r="AW302" s="180"/>
      <c r="AX302" s="180"/>
      <c r="AY302" s="180"/>
      <c r="AZ302" s="180"/>
      <c r="BA302" s="180"/>
      <c r="BB302" s="180"/>
      <c r="BC302" s="180"/>
      <c r="BD302" s="180"/>
      <c r="BE302" s="180"/>
      <c r="BF302" s="180"/>
      <c r="BG302" s="180"/>
      <c r="BH302" s="180"/>
      <c r="BI302" s="180"/>
      <c r="BJ302" s="180"/>
      <c r="BK302" s="180"/>
      <c r="BL302" s="180"/>
      <c r="BM302" s="180"/>
      <c r="BN302" s="180"/>
      <c r="BO302" s="180"/>
      <c r="BP302" s="181"/>
      <c r="BQ302" s="181"/>
      <c r="BR302" s="181"/>
      <c r="BS302" s="181"/>
      <c r="BT302" s="181"/>
      <c r="BU302" s="181"/>
      <c r="BV302" s="181"/>
      <c r="BW302" s="181"/>
      <c r="BX302" s="181"/>
    </row>
    <row r="303" spans="2:76" s="71" customFormat="1" ht="18" customHeight="1" hidden="1"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0"/>
      <c r="AE303" s="180"/>
      <c r="AF303" s="180"/>
      <c r="AG303" s="180"/>
      <c r="AH303" s="180"/>
      <c r="AI303" s="180"/>
      <c r="AJ303" s="180"/>
      <c r="AK303" s="180"/>
      <c r="AL303" s="180"/>
      <c r="AM303" s="180"/>
      <c r="AN303" s="180"/>
      <c r="AO303" s="180"/>
      <c r="AP303" s="180"/>
      <c r="AQ303" s="180"/>
      <c r="AR303" s="180"/>
      <c r="AS303" s="180"/>
      <c r="AT303" s="180"/>
      <c r="AU303" s="180"/>
      <c r="AV303" s="180"/>
      <c r="AW303" s="180"/>
      <c r="AX303" s="180"/>
      <c r="AY303" s="180"/>
      <c r="AZ303" s="180"/>
      <c r="BA303" s="180"/>
      <c r="BB303" s="180"/>
      <c r="BC303" s="180"/>
      <c r="BD303" s="180"/>
      <c r="BE303" s="180"/>
      <c r="BF303" s="180"/>
      <c r="BG303" s="180"/>
      <c r="BH303" s="180"/>
      <c r="BI303" s="180"/>
      <c r="BJ303" s="180"/>
      <c r="BK303" s="180"/>
      <c r="BL303" s="180"/>
      <c r="BM303" s="180"/>
      <c r="BN303" s="180"/>
      <c r="BO303" s="180"/>
      <c r="BP303" s="181"/>
      <c r="BQ303" s="181"/>
      <c r="BR303" s="181"/>
      <c r="BS303" s="181"/>
      <c r="BT303" s="181"/>
      <c r="BU303" s="181"/>
      <c r="BV303" s="181"/>
      <c r="BW303" s="181"/>
      <c r="BX303" s="181"/>
    </row>
    <row r="304" spans="2:76" s="71" customFormat="1" ht="18" customHeight="1" hidden="1"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0"/>
      <c r="AE304" s="180"/>
      <c r="AF304" s="180"/>
      <c r="AG304" s="180"/>
      <c r="AH304" s="180"/>
      <c r="AI304" s="180"/>
      <c r="AJ304" s="180"/>
      <c r="AK304" s="180"/>
      <c r="AL304" s="180"/>
      <c r="AM304" s="180"/>
      <c r="AN304" s="180"/>
      <c r="AO304" s="180"/>
      <c r="AP304" s="180"/>
      <c r="AQ304" s="180"/>
      <c r="AR304" s="180"/>
      <c r="AS304" s="180"/>
      <c r="AT304" s="180"/>
      <c r="AU304" s="180"/>
      <c r="AV304" s="180"/>
      <c r="AW304" s="180"/>
      <c r="AX304" s="180"/>
      <c r="AY304" s="180"/>
      <c r="AZ304" s="180"/>
      <c r="BA304" s="180"/>
      <c r="BB304" s="180"/>
      <c r="BC304" s="180"/>
      <c r="BD304" s="180"/>
      <c r="BE304" s="180"/>
      <c r="BF304" s="180"/>
      <c r="BG304" s="180"/>
      <c r="BH304" s="180"/>
      <c r="BI304" s="180"/>
      <c r="BJ304" s="180"/>
      <c r="BK304" s="180"/>
      <c r="BL304" s="180"/>
      <c r="BM304" s="180"/>
      <c r="BN304" s="180"/>
      <c r="BO304" s="180"/>
      <c r="BP304" s="181"/>
      <c r="BQ304" s="181"/>
      <c r="BR304" s="181"/>
      <c r="BS304" s="181"/>
      <c r="BT304" s="181"/>
      <c r="BU304" s="181"/>
      <c r="BV304" s="181"/>
      <c r="BW304" s="181"/>
      <c r="BX304" s="181"/>
    </row>
    <row r="305" spans="2:76" s="71" customFormat="1" ht="18" customHeight="1" hidden="1"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  <c r="AR305" s="180"/>
      <c r="AS305" s="180"/>
      <c r="AT305" s="180"/>
      <c r="AU305" s="180"/>
      <c r="AV305" s="180"/>
      <c r="AW305" s="180"/>
      <c r="AX305" s="180"/>
      <c r="AY305" s="180"/>
      <c r="AZ305" s="180"/>
      <c r="BA305" s="180"/>
      <c r="BB305" s="180"/>
      <c r="BC305" s="180"/>
      <c r="BD305" s="180"/>
      <c r="BE305" s="180"/>
      <c r="BF305" s="180"/>
      <c r="BG305" s="180"/>
      <c r="BH305" s="180"/>
      <c r="BI305" s="180"/>
      <c r="BJ305" s="180"/>
      <c r="BK305" s="180"/>
      <c r="BL305" s="180"/>
      <c r="BM305" s="180"/>
      <c r="BN305" s="180"/>
      <c r="BO305" s="180"/>
      <c r="BP305" s="181"/>
      <c r="BQ305" s="181"/>
      <c r="BR305" s="181"/>
      <c r="BS305" s="181"/>
      <c r="BT305" s="181"/>
      <c r="BU305" s="181"/>
      <c r="BV305" s="181"/>
      <c r="BW305" s="181"/>
      <c r="BX305" s="181"/>
    </row>
    <row r="306" spans="2:76" s="71" customFormat="1" ht="18" customHeight="1" hidden="1"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  <c r="AR306" s="180"/>
      <c r="AS306" s="180"/>
      <c r="AT306" s="180"/>
      <c r="AU306" s="180"/>
      <c r="AV306" s="180"/>
      <c r="AW306" s="180"/>
      <c r="AX306" s="180"/>
      <c r="AY306" s="180"/>
      <c r="AZ306" s="180"/>
      <c r="BA306" s="180"/>
      <c r="BB306" s="180"/>
      <c r="BC306" s="180"/>
      <c r="BD306" s="180"/>
      <c r="BE306" s="180"/>
      <c r="BF306" s="180"/>
      <c r="BG306" s="180"/>
      <c r="BH306" s="180"/>
      <c r="BI306" s="180"/>
      <c r="BJ306" s="180"/>
      <c r="BK306" s="180"/>
      <c r="BL306" s="180"/>
      <c r="BM306" s="180"/>
      <c r="BN306" s="180"/>
      <c r="BO306" s="180"/>
      <c r="BP306" s="181"/>
      <c r="BQ306" s="181"/>
      <c r="BR306" s="181"/>
      <c r="BS306" s="181"/>
      <c r="BT306" s="181"/>
      <c r="BU306" s="181"/>
      <c r="BV306" s="181"/>
      <c r="BW306" s="181"/>
      <c r="BX306" s="181"/>
    </row>
    <row r="307" spans="2:76" s="71" customFormat="1" ht="18" customHeight="1" hidden="1"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  <c r="AG307" s="180"/>
      <c r="AH307" s="180"/>
      <c r="AI307" s="180"/>
      <c r="AJ307" s="180"/>
      <c r="AK307" s="180"/>
      <c r="AL307" s="180"/>
      <c r="AM307" s="180"/>
      <c r="AN307" s="180"/>
      <c r="AO307" s="180"/>
      <c r="AP307" s="180"/>
      <c r="AQ307" s="180"/>
      <c r="AR307" s="180"/>
      <c r="AS307" s="180"/>
      <c r="AT307" s="180"/>
      <c r="AU307" s="180"/>
      <c r="AV307" s="180"/>
      <c r="AW307" s="180"/>
      <c r="AX307" s="180"/>
      <c r="AY307" s="180"/>
      <c r="AZ307" s="180"/>
      <c r="BA307" s="180"/>
      <c r="BB307" s="180"/>
      <c r="BC307" s="180"/>
      <c r="BD307" s="180"/>
      <c r="BE307" s="180"/>
      <c r="BF307" s="180"/>
      <c r="BG307" s="180"/>
      <c r="BH307" s="180"/>
      <c r="BI307" s="180"/>
      <c r="BJ307" s="180"/>
      <c r="BK307" s="180"/>
      <c r="BL307" s="180"/>
      <c r="BM307" s="180"/>
      <c r="BN307" s="180"/>
      <c r="BO307" s="180"/>
      <c r="BP307" s="181"/>
      <c r="BQ307" s="181"/>
      <c r="BR307" s="181"/>
      <c r="BS307" s="181"/>
      <c r="BT307" s="181"/>
      <c r="BU307" s="181"/>
      <c r="BV307" s="181"/>
      <c r="BW307" s="181"/>
      <c r="BX307" s="181"/>
    </row>
    <row r="308" spans="2:76" s="71" customFormat="1" ht="18" customHeight="1" hidden="1"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  <c r="BA308" s="180"/>
      <c r="BB308" s="180"/>
      <c r="BC308" s="180"/>
      <c r="BD308" s="180"/>
      <c r="BE308" s="180"/>
      <c r="BF308" s="180"/>
      <c r="BG308" s="180"/>
      <c r="BH308" s="180"/>
      <c r="BI308" s="180"/>
      <c r="BJ308" s="180"/>
      <c r="BK308" s="180"/>
      <c r="BL308" s="180"/>
      <c r="BM308" s="180"/>
      <c r="BN308" s="180"/>
      <c r="BO308" s="180"/>
      <c r="BP308" s="181"/>
      <c r="BQ308" s="181"/>
      <c r="BR308" s="181"/>
      <c r="BS308" s="181"/>
      <c r="BT308" s="181"/>
      <c r="BU308" s="181"/>
      <c r="BV308" s="181"/>
      <c r="BW308" s="181"/>
      <c r="BX308" s="181"/>
    </row>
    <row r="309" spans="2:76" s="71" customFormat="1" ht="18" customHeight="1" hidden="1"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  <c r="AR309" s="180"/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180"/>
      <c r="BC309" s="180"/>
      <c r="BD309" s="180"/>
      <c r="BE309" s="180"/>
      <c r="BF309" s="180"/>
      <c r="BG309" s="180"/>
      <c r="BH309" s="180"/>
      <c r="BI309" s="180"/>
      <c r="BJ309" s="180"/>
      <c r="BK309" s="180"/>
      <c r="BL309" s="180"/>
      <c r="BM309" s="180"/>
      <c r="BN309" s="180"/>
      <c r="BO309" s="180"/>
      <c r="BP309" s="181"/>
      <c r="BQ309" s="181"/>
      <c r="BR309" s="181"/>
      <c r="BS309" s="181"/>
      <c r="BT309" s="181"/>
      <c r="BU309" s="181"/>
      <c r="BV309" s="181"/>
      <c r="BW309" s="181"/>
      <c r="BX309" s="181"/>
    </row>
    <row r="310" spans="2:76" s="71" customFormat="1" ht="18" customHeight="1" hidden="1"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  <c r="AR310" s="180"/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180"/>
      <c r="BC310" s="180"/>
      <c r="BD310" s="180"/>
      <c r="BE310" s="180"/>
      <c r="BF310" s="180"/>
      <c r="BG310" s="180"/>
      <c r="BH310" s="180"/>
      <c r="BI310" s="180"/>
      <c r="BJ310" s="180"/>
      <c r="BK310" s="180"/>
      <c r="BL310" s="180"/>
      <c r="BM310" s="180"/>
      <c r="BN310" s="180"/>
      <c r="BO310" s="180"/>
      <c r="BP310" s="181"/>
      <c r="BQ310" s="181"/>
      <c r="BR310" s="181"/>
      <c r="BS310" s="181"/>
      <c r="BT310" s="181"/>
      <c r="BU310" s="181"/>
      <c r="BV310" s="181"/>
      <c r="BW310" s="181"/>
      <c r="BX310" s="181"/>
    </row>
    <row r="311" spans="2:76" s="71" customFormat="1" ht="18" customHeight="1" hidden="1"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80"/>
      <c r="AN311" s="180"/>
      <c r="AO311" s="180"/>
      <c r="AP311" s="180"/>
      <c r="AQ311" s="180"/>
      <c r="AR311" s="180"/>
      <c r="AS311" s="180"/>
      <c r="AT311" s="180"/>
      <c r="AU311" s="180"/>
      <c r="AV311" s="180"/>
      <c r="AW311" s="180"/>
      <c r="AX311" s="180"/>
      <c r="AY311" s="180"/>
      <c r="AZ311" s="180"/>
      <c r="BA311" s="180"/>
      <c r="BB311" s="180"/>
      <c r="BC311" s="180"/>
      <c r="BD311" s="180"/>
      <c r="BE311" s="180"/>
      <c r="BF311" s="180"/>
      <c r="BG311" s="180"/>
      <c r="BH311" s="180"/>
      <c r="BI311" s="180"/>
      <c r="BJ311" s="180"/>
      <c r="BK311" s="180"/>
      <c r="BL311" s="180"/>
      <c r="BM311" s="180"/>
      <c r="BN311" s="180"/>
      <c r="BO311" s="180"/>
      <c r="BP311" s="181"/>
      <c r="BQ311" s="181"/>
      <c r="BR311" s="181"/>
      <c r="BS311" s="181"/>
      <c r="BT311" s="181"/>
      <c r="BU311" s="181"/>
      <c r="BV311" s="181"/>
      <c r="BW311" s="181"/>
      <c r="BX311" s="181"/>
    </row>
    <row r="312" spans="2:76" s="71" customFormat="1" ht="18" customHeight="1" hidden="1"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0"/>
      <c r="AX312" s="180"/>
      <c r="AY312" s="180"/>
      <c r="AZ312" s="180"/>
      <c r="BA312" s="180"/>
      <c r="BB312" s="180"/>
      <c r="BC312" s="180"/>
      <c r="BD312" s="180"/>
      <c r="BE312" s="180"/>
      <c r="BF312" s="180"/>
      <c r="BG312" s="180"/>
      <c r="BH312" s="180"/>
      <c r="BI312" s="180"/>
      <c r="BJ312" s="180"/>
      <c r="BK312" s="180"/>
      <c r="BL312" s="180"/>
      <c r="BM312" s="180"/>
      <c r="BN312" s="180"/>
      <c r="BO312" s="180"/>
      <c r="BP312" s="181"/>
      <c r="BQ312" s="181"/>
      <c r="BR312" s="181"/>
      <c r="BS312" s="181"/>
      <c r="BT312" s="181"/>
      <c r="BU312" s="181"/>
      <c r="BV312" s="181"/>
      <c r="BW312" s="181"/>
      <c r="BX312" s="181"/>
    </row>
    <row r="313" spans="2:76" s="71" customFormat="1" ht="18" customHeight="1" hidden="1"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  <c r="BA313" s="180"/>
      <c r="BB313" s="180"/>
      <c r="BC313" s="180"/>
      <c r="BD313" s="180"/>
      <c r="BE313" s="180"/>
      <c r="BF313" s="180"/>
      <c r="BG313" s="180"/>
      <c r="BH313" s="180"/>
      <c r="BI313" s="180"/>
      <c r="BJ313" s="180"/>
      <c r="BK313" s="180"/>
      <c r="BL313" s="180"/>
      <c r="BM313" s="180"/>
      <c r="BN313" s="180"/>
      <c r="BO313" s="180"/>
      <c r="BP313" s="181"/>
      <c r="BQ313" s="181"/>
      <c r="BR313" s="181"/>
      <c r="BS313" s="181"/>
      <c r="BT313" s="181"/>
      <c r="BU313" s="181"/>
      <c r="BV313" s="181"/>
      <c r="BW313" s="181"/>
      <c r="BX313" s="181"/>
    </row>
    <row r="314" spans="2:76" s="71" customFormat="1" ht="18" customHeight="1" hidden="1"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  <c r="BA314" s="180"/>
      <c r="BB314" s="180"/>
      <c r="BC314" s="180"/>
      <c r="BD314" s="180"/>
      <c r="BE314" s="180"/>
      <c r="BF314" s="180"/>
      <c r="BG314" s="180"/>
      <c r="BH314" s="180"/>
      <c r="BI314" s="180"/>
      <c r="BJ314" s="180"/>
      <c r="BK314" s="180"/>
      <c r="BL314" s="180"/>
      <c r="BM314" s="180"/>
      <c r="BN314" s="180"/>
      <c r="BO314" s="180"/>
      <c r="BP314" s="181"/>
      <c r="BQ314" s="181"/>
      <c r="BR314" s="181"/>
      <c r="BS314" s="181"/>
      <c r="BT314" s="181"/>
      <c r="BU314" s="181"/>
      <c r="BV314" s="181"/>
      <c r="BW314" s="181"/>
      <c r="BX314" s="181"/>
    </row>
    <row r="315" spans="2:76" s="71" customFormat="1" ht="18" customHeight="1" hidden="1"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0"/>
      <c r="AT315" s="180"/>
      <c r="AU315" s="180"/>
      <c r="AV315" s="180"/>
      <c r="AW315" s="180"/>
      <c r="AX315" s="180"/>
      <c r="AY315" s="180"/>
      <c r="AZ315" s="180"/>
      <c r="BA315" s="180"/>
      <c r="BB315" s="180"/>
      <c r="BC315" s="180"/>
      <c r="BD315" s="180"/>
      <c r="BE315" s="180"/>
      <c r="BF315" s="180"/>
      <c r="BG315" s="180"/>
      <c r="BH315" s="180"/>
      <c r="BI315" s="180"/>
      <c r="BJ315" s="180"/>
      <c r="BK315" s="180"/>
      <c r="BL315" s="180"/>
      <c r="BM315" s="180"/>
      <c r="BN315" s="180"/>
      <c r="BO315" s="180"/>
      <c r="BP315" s="181"/>
      <c r="BQ315" s="181"/>
      <c r="BR315" s="181"/>
      <c r="BS315" s="181"/>
      <c r="BT315" s="181"/>
      <c r="BU315" s="181"/>
      <c r="BV315" s="181"/>
      <c r="BW315" s="181"/>
      <c r="BX315" s="181"/>
    </row>
    <row r="316" spans="2:76" s="71" customFormat="1" ht="18" customHeight="1" hidden="1"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  <c r="AS316" s="180"/>
      <c r="AT316" s="180"/>
      <c r="AU316" s="180"/>
      <c r="AV316" s="180"/>
      <c r="AW316" s="180"/>
      <c r="AX316" s="180"/>
      <c r="AY316" s="180"/>
      <c r="AZ316" s="180"/>
      <c r="BA316" s="180"/>
      <c r="BB316" s="180"/>
      <c r="BC316" s="180"/>
      <c r="BD316" s="180"/>
      <c r="BE316" s="180"/>
      <c r="BF316" s="180"/>
      <c r="BG316" s="180"/>
      <c r="BH316" s="180"/>
      <c r="BI316" s="180"/>
      <c r="BJ316" s="180"/>
      <c r="BK316" s="180"/>
      <c r="BL316" s="180"/>
      <c r="BM316" s="180"/>
      <c r="BN316" s="180"/>
      <c r="BO316" s="180"/>
      <c r="BP316" s="181"/>
      <c r="BQ316" s="181"/>
      <c r="BR316" s="181"/>
      <c r="BS316" s="181"/>
      <c r="BT316" s="181"/>
      <c r="BU316" s="181"/>
      <c r="BV316" s="181"/>
      <c r="BW316" s="181"/>
      <c r="BX316" s="181"/>
    </row>
    <row r="317" spans="2:76" s="71" customFormat="1" ht="18" customHeight="1" hidden="1"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180"/>
      <c r="AY317" s="180"/>
      <c r="AZ317" s="180"/>
      <c r="BA317" s="180"/>
      <c r="BB317" s="180"/>
      <c r="BC317" s="180"/>
      <c r="BD317" s="180"/>
      <c r="BE317" s="180"/>
      <c r="BF317" s="180"/>
      <c r="BG317" s="180"/>
      <c r="BH317" s="180"/>
      <c r="BI317" s="180"/>
      <c r="BJ317" s="180"/>
      <c r="BK317" s="180"/>
      <c r="BL317" s="180"/>
      <c r="BM317" s="180"/>
      <c r="BN317" s="180"/>
      <c r="BO317" s="180"/>
      <c r="BP317" s="181"/>
      <c r="BQ317" s="181"/>
      <c r="BR317" s="181"/>
      <c r="BS317" s="181"/>
      <c r="BT317" s="181"/>
      <c r="BU317" s="181"/>
      <c r="BV317" s="181"/>
      <c r="BW317" s="181"/>
      <c r="BX317" s="181"/>
    </row>
    <row r="318" spans="2:76" s="71" customFormat="1" ht="18" customHeight="1" hidden="1"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  <c r="BA318" s="180"/>
      <c r="BB318" s="180"/>
      <c r="BC318" s="180"/>
      <c r="BD318" s="180"/>
      <c r="BE318" s="180"/>
      <c r="BF318" s="180"/>
      <c r="BG318" s="180"/>
      <c r="BH318" s="180"/>
      <c r="BI318" s="180"/>
      <c r="BJ318" s="180"/>
      <c r="BK318" s="180"/>
      <c r="BL318" s="180"/>
      <c r="BM318" s="180"/>
      <c r="BN318" s="180"/>
      <c r="BO318" s="180"/>
      <c r="BP318" s="181"/>
      <c r="BQ318" s="181"/>
      <c r="BR318" s="181"/>
      <c r="BS318" s="181"/>
      <c r="BT318" s="181"/>
      <c r="BU318" s="181"/>
      <c r="BV318" s="181"/>
      <c r="BW318" s="181"/>
      <c r="BX318" s="181"/>
    </row>
    <row r="319" spans="2:76" s="71" customFormat="1" ht="18" customHeight="1" hidden="1"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180"/>
      <c r="BE319" s="180"/>
      <c r="BF319" s="180"/>
      <c r="BG319" s="180"/>
      <c r="BH319" s="180"/>
      <c r="BI319" s="180"/>
      <c r="BJ319" s="180"/>
      <c r="BK319" s="180"/>
      <c r="BL319" s="180"/>
      <c r="BM319" s="180"/>
      <c r="BN319" s="180"/>
      <c r="BO319" s="180"/>
      <c r="BP319" s="181"/>
      <c r="BQ319" s="181"/>
      <c r="BR319" s="181"/>
      <c r="BS319" s="181"/>
      <c r="BT319" s="181"/>
      <c r="BU319" s="181"/>
      <c r="BV319" s="181"/>
      <c r="BW319" s="181"/>
      <c r="BX319" s="181"/>
    </row>
    <row r="320" spans="2:76" s="71" customFormat="1" ht="18" customHeight="1" hidden="1"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  <c r="BA320" s="180"/>
      <c r="BB320" s="180"/>
      <c r="BC320" s="180"/>
      <c r="BD320" s="180"/>
      <c r="BE320" s="180"/>
      <c r="BF320" s="180"/>
      <c r="BG320" s="180"/>
      <c r="BH320" s="180"/>
      <c r="BI320" s="180"/>
      <c r="BJ320" s="180"/>
      <c r="BK320" s="180"/>
      <c r="BL320" s="180"/>
      <c r="BM320" s="180"/>
      <c r="BN320" s="180"/>
      <c r="BO320" s="180"/>
      <c r="BP320" s="181"/>
      <c r="BQ320" s="181"/>
      <c r="BR320" s="181"/>
      <c r="BS320" s="181"/>
      <c r="BT320" s="181"/>
      <c r="BU320" s="181"/>
      <c r="BV320" s="181"/>
      <c r="BW320" s="181"/>
      <c r="BX320" s="181"/>
    </row>
    <row r="321" spans="2:76" s="71" customFormat="1" ht="18" customHeight="1" hidden="1"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  <c r="AS321" s="180"/>
      <c r="AT321" s="180"/>
      <c r="AU321" s="180"/>
      <c r="AV321" s="180"/>
      <c r="AW321" s="180"/>
      <c r="AX321" s="180"/>
      <c r="AY321" s="180"/>
      <c r="AZ321" s="180"/>
      <c r="BA321" s="180"/>
      <c r="BB321" s="180"/>
      <c r="BC321" s="180"/>
      <c r="BD321" s="180"/>
      <c r="BE321" s="180"/>
      <c r="BF321" s="180"/>
      <c r="BG321" s="180"/>
      <c r="BH321" s="180"/>
      <c r="BI321" s="180"/>
      <c r="BJ321" s="180"/>
      <c r="BK321" s="180"/>
      <c r="BL321" s="180"/>
      <c r="BM321" s="180"/>
      <c r="BN321" s="180"/>
      <c r="BO321" s="180"/>
      <c r="BP321" s="181"/>
      <c r="BQ321" s="181"/>
      <c r="BR321" s="181"/>
      <c r="BS321" s="181"/>
      <c r="BT321" s="181"/>
      <c r="BU321" s="181"/>
      <c r="BV321" s="181"/>
      <c r="BW321" s="181"/>
      <c r="BX321" s="181"/>
    </row>
    <row r="322" spans="2:76" s="71" customFormat="1" ht="18" customHeight="1" hidden="1"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  <c r="AS322" s="180"/>
      <c r="AT322" s="180"/>
      <c r="AU322" s="180"/>
      <c r="AV322" s="180"/>
      <c r="AW322" s="180"/>
      <c r="AX322" s="180"/>
      <c r="AY322" s="180"/>
      <c r="AZ322" s="180"/>
      <c r="BA322" s="180"/>
      <c r="BB322" s="180"/>
      <c r="BC322" s="180"/>
      <c r="BD322" s="180"/>
      <c r="BE322" s="180"/>
      <c r="BF322" s="180"/>
      <c r="BG322" s="180"/>
      <c r="BH322" s="180"/>
      <c r="BI322" s="180"/>
      <c r="BJ322" s="180"/>
      <c r="BK322" s="180"/>
      <c r="BL322" s="180"/>
      <c r="BM322" s="180"/>
      <c r="BN322" s="180"/>
      <c r="BO322" s="180"/>
      <c r="BP322" s="181"/>
      <c r="BQ322" s="181"/>
      <c r="BR322" s="181"/>
      <c r="BS322" s="181"/>
      <c r="BT322" s="181"/>
      <c r="BU322" s="181"/>
      <c r="BV322" s="181"/>
      <c r="BW322" s="181"/>
      <c r="BX322" s="181"/>
    </row>
    <row r="323" spans="2:76" s="71" customFormat="1" ht="18" customHeight="1" hidden="1"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  <c r="AR323" s="180"/>
      <c r="AS323" s="180"/>
      <c r="AT323" s="180"/>
      <c r="AU323" s="180"/>
      <c r="AV323" s="180"/>
      <c r="AW323" s="180"/>
      <c r="AX323" s="180"/>
      <c r="AY323" s="180"/>
      <c r="AZ323" s="180"/>
      <c r="BA323" s="180"/>
      <c r="BB323" s="180"/>
      <c r="BC323" s="180"/>
      <c r="BD323" s="180"/>
      <c r="BE323" s="180"/>
      <c r="BF323" s="180"/>
      <c r="BG323" s="180"/>
      <c r="BH323" s="180"/>
      <c r="BI323" s="180"/>
      <c r="BJ323" s="180"/>
      <c r="BK323" s="180"/>
      <c r="BL323" s="180"/>
      <c r="BM323" s="180"/>
      <c r="BN323" s="180"/>
      <c r="BO323" s="180"/>
      <c r="BP323" s="181"/>
      <c r="BQ323" s="181"/>
      <c r="BR323" s="181"/>
      <c r="BS323" s="181"/>
      <c r="BT323" s="181"/>
      <c r="BU323" s="181"/>
      <c r="BV323" s="181"/>
      <c r="BW323" s="181"/>
      <c r="BX323" s="181"/>
    </row>
    <row r="324" spans="2:76" s="71" customFormat="1" ht="18" customHeight="1" hidden="1"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  <c r="BA324" s="180"/>
      <c r="BB324" s="180"/>
      <c r="BC324" s="180"/>
      <c r="BD324" s="180"/>
      <c r="BE324" s="180"/>
      <c r="BF324" s="180"/>
      <c r="BG324" s="180"/>
      <c r="BH324" s="180"/>
      <c r="BI324" s="180"/>
      <c r="BJ324" s="180"/>
      <c r="BK324" s="180"/>
      <c r="BL324" s="180"/>
      <c r="BM324" s="180"/>
      <c r="BN324" s="180"/>
      <c r="BO324" s="180"/>
      <c r="BP324" s="181"/>
      <c r="BQ324" s="181"/>
      <c r="BR324" s="181"/>
      <c r="BS324" s="181"/>
      <c r="BT324" s="181"/>
      <c r="BU324" s="181"/>
      <c r="BV324" s="181"/>
      <c r="BW324" s="181"/>
      <c r="BX324" s="181"/>
    </row>
    <row r="325" spans="2:76" s="71" customFormat="1" ht="18" customHeight="1" hidden="1"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  <c r="AR325" s="180"/>
      <c r="AS325" s="180"/>
      <c r="AT325" s="180"/>
      <c r="AU325" s="180"/>
      <c r="AV325" s="180"/>
      <c r="AW325" s="180"/>
      <c r="AX325" s="180"/>
      <c r="AY325" s="180"/>
      <c r="AZ325" s="180"/>
      <c r="BA325" s="180"/>
      <c r="BB325" s="180"/>
      <c r="BC325" s="180"/>
      <c r="BD325" s="180"/>
      <c r="BE325" s="180"/>
      <c r="BF325" s="180"/>
      <c r="BG325" s="180"/>
      <c r="BH325" s="180"/>
      <c r="BI325" s="180"/>
      <c r="BJ325" s="180"/>
      <c r="BK325" s="180"/>
      <c r="BL325" s="180"/>
      <c r="BM325" s="180"/>
      <c r="BN325" s="180"/>
      <c r="BO325" s="180"/>
      <c r="BP325" s="181"/>
      <c r="BQ325" s="181"/>
      <c r="BR325" s="181"/>
      <c r="BS325" s="181"/>
      <c r="BT325" s="181"/>
      <c r="BU325" s="181"/>
      <c r="BV325" s="181"/>
      <c r="BW325" s="181"/>
      <c r="BX325" s="181"/>
    </row>
    <row r="326" spans="2:76" s="71" customFormat="1" ht="18" customHeight="1" hidden="1"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  <c r="AR326" s="180"/>
      <c r="AS326" s="180"/>
      <c r="AT326" s="180"/>
      <c r="AU326" s="180"/>
      <c r="AV326" s="180"/>
      <c r="AW326" s="180"/>
      <c r="AX326" s="180"/>
      <c r="AY326" s="180"/>
      <c r="AZ326" s="180"/>
      <c r="BA326" s="180"/>
      <c r="BB326" s="180"/>
      <c r="BC326" s="180"/>
      <c r="BD326" s="180"/>
      <c r="BE326" s="180"/>
      <c r="BF326" s="180"/>
      <c r="BG326" s="180"/>
      <c r="BH326" s="180"/>
      <c r="BI326" s="180"/>
      <c r="BJ326" s="180"/>
      <c r="BK326" s="180"/>
      <c r="BL326" s="180"/>
      <c r="BM326" s="180"/>
      <c r="BN326" s="180"/>
      <c r="BO326" s="180"/>
      <c r="BP326" s="181"/>
      <c r="BQ326" s="181"/>
      <c r="BR326" s="181"/>
      <c r="BS326" s="181"/>
      <c r="BT326" s="181"/>
      <c r="BU326" s="181"/>
      <c r="BV326" s="181"/>
      <c r="BW326" s="181"/>
      <c r="BX326" s="181"/>
    </row>
    <row r="327" spans="2:76" s="71" customFormat="1" ht="18" customHeight="1" hidden="1"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  <c r="AR327" s="180"/>
      <c r="AS327" s="180"/>
      <c r="AT327" s="180"/>
      <c r="AU327" s="180"/>
      <c r="AV327" s="180"/>
      <c r="AW327" s="180"/>
      <c r="AX327" s="180"/>
      <c r="AY327" s="180"/>
      <c r="AZ327" s="180"/>
      <c r="BA327" s="180"/>
      <c r="BB327" s="180"/>
      <c r="BC327" s="180"/>
      <c r="BD327" s="180"/>
      <c r="BE327" s="180"/>
      <c r="BF327" s="180"/>
      <c r="BG327" s="180"/>
      <c r="BH327" s="180"/>
      <c r="BI327" s="180"/>
      <c r="BJ327" s="180"/>
      <c r="BK327" s="180"/>
      <c r="BL327" s="180"/>
      <c r="BM327" s="180"/>
      <c r="BN327" s="180"/>
      <c r="BO327" s="180"/>
      <c r="BP327" s="181"/>
      <c r="BQ327" s="181"/>
      <c r="BR327" s="181"/>
      <c r="BS327" s="181"/>
      <c r="BT327" s="181"/>
      <c r="BU327" s="181"/>
      <c r="BV327" s="181"/>
      <c r="BW327" s="181"/>
      <c r="BX327" s="181"/>
    </row>
    <row r="328" spans="2:76" s="71" customFormat="1" ht="18" customHeight="1" hidden="1"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  <c r="AR328" s="180"/>
      <c r="AS328" s="180"/>
      <c r="AT328" s="180"/>
      <c r="AU328" s="180"/>
      <c r="AV328" s="180"/>
      <c r="AW328" s="180"/>
      <c r="AX328" s="180"/>
      <c r="AY328" s="180"/>
      <c r="AZ328" s="180"/>
      <c r="BA328" s="180"/>
      <c r="BB328" s="180"/>
      <c r="BC328" s="180"/>
      <c r="BD328" s="180"/>
      <c r="BE328" s="180"/>
      <c r="BF328" s="180"/>
      <c r="BG328" s="180"/>
      <c r="BH328" s="180"/>
      <c r="BI328" s="180"/>
      <c r="BJ328" s="180"/>
      <c r="BK328" s="180"/>
      <c r="BL328" s="180"/>
      <c r="BM328" s="180"/>
      <c r="BN328" s="180"/>
      <c r="BO328" s="180"/>
      <c r="BP328" s="181"/>
      <c r="BQ328" s="181"/>
      <c r="BR328" s="181"/>
      <c r="BS328" s="181"/>
      <c r="BT328" s="181"/>
      <c r="BU328" s="181"/>
      <c r="BV328" s="181"/>
      <c r="BW328" s="181"/>
      <c r="BX328" s="181"/>
    </row>
    <row r="329" spans="2:76" s="71" customFormat="1" ht="18" customHeight="1" hidden="1"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  <c r="AP329" s="180"/>
      <c r="AQ329" s="180"/>
      <c r="AR329" s="180"/>
      <c r="AS329" s="180"/>
      <c r="AT329" s="180"/>
      <c r="AU329" s="180"/>
      <c r="AV329" s="180"/>
      <c r="AW329" s="180"/>
      <c r="AX329" s="180"/>
      <c r="AY329" s="180"/>
      <c r="AZ329" s="180"/>
      <c r="BA329" s="180"/>
      <c r="BB329" s="180"/>
      <c r="BC329" s="180"/>
      <c r="BD329" s="180"/>
      <c r="BE329" s="180"/>
      <c r="BF329" s="180"/>
      <c r="BG329" s="180"/>
      <c r="BH329" s="180"/>
      <c r="BI329" s="180"/>
      <c r="BJ329" s="180"/>
      <c r="BK329" s="180"/>
      <c r="BL329" s="180"/>
      <c r="BM329" s="180"/>
      <c r="BN329" s="180"/>
      <c r="BO329" s="180"/>
      <c r="BP329" s="181"/>
      <c r="BQ329" s="181"/>
      <c r="BR329" s="181"/>
      <c r="BS329" s="181"/>
      <c r="BT329" s="181"/>
      <c r="BU329" s="181"/>
      <c r="BV329" s="181"/>
      <c r="BW329" s="181"/>
      <c r="BX329" s="181"/>
    </row>
    <row r="330" spans="2:76" s="71" customFormat="1" ht="18" customHeight="1" hidden="1"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  <c r="AS330" s="180"/>
      <c r="AT330" s="180"/>
      <c r="AU330" s="180"/>
      <c r="AV330" s="180"/>
      <c r="AW330" s="180"/>
      <c r="AX330" s="180"/>
      <c r="AY330" s="180"/>
      <c r="AZ330" s="180"/>
      <c r="BA330" s="180"/>
      <c r="BB330" s="180"/>
      <c r="BC330" s="180"/>
      <c r="BD330" s="180"/>
      <c r="BE330" s="180"/>
      <c r="BF330" s="180"/>
      <c r="BG330" s="180"/>
      <c r="BH330" s="180"/>
      <c r="BI330" s="180"/>
      <c r="BJ330" s="180"/>
      <c r="BK330" s="180"/>
      <c r="BL330" s="180"/>
      <c r="BM330" s="180"/>
      <c r="BN330" s="180"/>
      <c r="BO330" s="180"/>
      <c r="BP330" s="181"/>
      <c r="BQ330" s="181"/>
      <c r="BR330" s="181"/>
      <c r="BS330" s="181"/>
      <c r="BT330" s="181"/>
      <c r="BU330" s="181"/>
      <c r="BV330" s="181"/>
      <c r="BW330" s="181"/>
      <c r="BX330" s="181"/>
    </row>
    <row r="331" spans="2:76" s="71" customFormat="1" ht="18" customHeight="1" hidden="1"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180"/>
      <c r="AT331" s="180"/>
      <c r="AU331" s="180"/>
      <c r="AV331" s="180"/>
      <c r="AW331" s="180"/>
      <c r="AX331" s="180"/>
      <c r="AY331" s="180"/>
      <c r="AZ331" s="180"/>
      <c r="BA331" s="180"/>
      <c r="BB331" s="180"/>
      <c r="BC331" s="180"/>
      <c r="BD331" s="180"/>
      <c r="BE331" s="180"/>
      <c r="BF331" s="180"/>
      <c r="BG331" s="180"/>
      <c r="BH331" s="180"/>
      <c r="BI331" s="180"/>
      <c r="BJ331" s="180"/>
      <c r="BK331" s="180"/>
      <c r="BL331" s="180"/>
      <c r="BM331" s="180"/>
      <c r="BN331" s="180"/>
      <c r="BO331" s="180"/>
      <c r="BP331" s="181"/>
      <c r="BQ331" s="181"/>
      <c r="BR331" s="181"/>
      <c r="BS331" s="181"/>
      <c r="BT331" s="181"/>
      <c r="BU331" s="181"/>
      <c r="BV331" s="181"/>
      <c r="BW331" s="181"/>
      <c r="BX331" s="181"/>
    </row>
    <row r="332" spans="2:76" s="71" customFormat="1" ht="18" customHeight="1" hidden="1"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0"/>
      <c r="AT332" s="180"/>
      <c r="AU332" s="180"/>
      <c r="AV332" s="180"/>
      <c r="AW332" s="180"/>
      <c r="AX332" s="180"/>
      <c r="AY332" s="180"/>
      <c r="AZ332" s="180"/>
      <c r="BA332" s="180"/>
      <c r="BB332" s="180"/>
      <c r="BC332" s="180"/>
      <c r="BD332" s="180"/>
      <c r="BE332" s="180"/>
      <c r="BF332" s="180"/>
      <c r="BG332" s="180"/>
      <c r="BH332" s="180"/>
      <c r="BI332" s="180"/>
      <c r="BJ332" s="180"/>
      <c r="BK332" s="180"/>
      <c r="BL332" s="180"/>
      <c r="BM332" s="180"/>
      <c r="BN332" s="180"/>
      <c r="BO332" s="180"/>
      <c r="BP332" s="181"/>
      <c r="BQ332" s="181"/>
      <c r="BR332" s="181"/>
      <c r="BS332" s="181"/>
      <c r="BT332" s="181"/>
      <c r="BU332" s="181"/>
      <c r="BV332" s="181"/>
      <c r="BW332" s="181"/>
      <c r="BX332" s="181"/>
    </row>
    <row r="333" spans="2:76" s="71" customFormat="1" ht="18" customHeight="1" hidden="1"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0"/>
      <c r="AT333" s="180"/>
      <c r="AU333" s="180"/>
      <c r="AV333" s="180"/>
      <c r="AW333" s="180"/>
      <c r="AX333" s="180"/>
      <c r="AY333" s="180"/>
      <c r="AZ333" s="180"/>
      <c r="BA333" s="180"/>
      <c r="BB333" s="180"/>
      <c r="BC333" s="180"/>
      <c r="BD333" s="180"/>
      <c r="BE333" s="180"/>
      <c r="BF333" s="180"/>
      <c r="BG333" s="180"/>
      <c r="BH333" s="180"/>
      <c r="BI333" s="180"/>
      <c r="BJ333" s="180"/>
      <c r="BK333" s="180"/>
      <c r="BL333" s="180"/>
      <c r="BM333" s="180"/>
      <c r="BN333" s="180"/>
      <c r="BO333" s="180"/>
      <c r="BP333" s="181"/>
      <c r="BQ333" s="181"/>
      <c r="BR333" s="181"/>
      <c r="BS333" s="181"/>
      <c r="BT333" s="181"/>
      <c r="BU333" s="181"/>
      <c r="BV333" s="181"/>
      <c r="BW333" s="181"/>
      <c r="BX333" s="181"/>
    </row>
    <row r="334" spans="2:76" s="71" customFormat="1" ht="18" customHeight="1" hidden="1"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180"/>
      <c r="AT334" s="180"/>
      <c r="AU334" s="180"/>
      <c r="AV334" s="180"/>
      <c r="AW334" s="180"/>
      <c r="AX334" s="180"/>
      <c r="AY334" s="180"/>
      <c r="AZ334" s="180"/>
      <c r="BA334" s="180"/>
      <c r="BB334" s="180"/>
      <c r="BC334" s="180"/>
      <c r="BD334" s="180"/>
      <c r="BE334" s="180"/>
      <c r="BF334" s="180"/>
      <c r="BG334" s="180"/>
      <c r="BH334" s="180"/>
      <c r="BI334" s="180"/>
      <c r="BJ334" s="180"/>
      <c r="BK334" s="180"/>
      <c r="BL334" s="180"/>
      <c r="BM334" s="180"/>
      <c r="BN334" s="180"/>
      <c r="BO334" s="180"/>
      <c r="BP334" s="181"/>
      <c r="BQ334" s="181"/>
      <c r="BR334" s="181"/>
      <c r="BS334" s="181"/>
      <c r="BT334" s="181"/>
      <c r="BU334" s="181"/>
      <c r="BV334" s="181"/>
      <c r="BW334" s="181"/>
      <c r="BX334" s="181"/>
    </row>
    <row r="335" spans="2:76" s="71" customFormat="1" ht="18" customHeight="1" hidden="1"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0"/>
      <c r="AT335" s="180"/>
      <c r="AU335" s="180"/>
      <c r="AV335" s="180"/>
      <c r="AW335" s="180"/>
      <c r="AX335" s="180"/>
      <c r="AY335" s="180"/>
      <c r="AZ335" s="180"/>
      <c r="BA335" s="180"/>
      <c r="BB335" s="180"/>
      <c r="BC335" s="180"/>
      <c r="BD335" s="180"/>
      <c r="BE335" s="180"/>
      <c r="BF335" s="180"/>
      <c r="BG335" s="180"/>
      <c r="BH335" s="180"/>
      <c r="BI335" s="180"/>
      <c r="BJ335" s="180"/>
      <c r="BK335" s="180"/>
      <c r="BL335" s="180"/>
      <c r="BM335" s="180"/>
      <c r="BN335" s="180"/>
      <c r="BO335" s="180"/>
      <c r="BP335" s="181"/>
      <c r="BQ335" s="181"/>
      <c r="BR335" s="181"/>
      <c r="BS335" s="181"/>
      <c r="BT335" s="181"/>
      <c r="BU335" s="181"/>
      <c r="BV335" s="181"/>
      <c r="BW335" s="181"/>
      <c r="BX335" s="181"/>
    </row>
    <row r="336" spans="2:76" s="71" customFormat="1" ht="18" customHeight="1" hidden="1"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180"/>
      <c r="AT336" s="180"/>
      <c r="AU336" s="180"/>
      <c r="AV336" s="180"/>
      <c r="AW336" s="180"/>
      <c r="AX336" s="180"/>
      <c r="AY336" s="180"/>
      <c r="AZ336" s="180"/>
      <c r="BA336" s="180"/>
      <c r="BB336" s="180"/>
      <c r="BC336" s="180"/>
      <c r="BD336" s="180"/>
      <c r="BE336" s="180"/>
      <c r="BF336" s="180"/>
      <c r="BG336" s="180"/>
      <c r="BH336" s="180"/>
      <c r="BI336" s="180"/>
      <c r="BJ336" s="180"/>
      <c r="BK336" s="180"/>
      <c r="BL336" s="180"/>
      <c r="BM336" s="180"/>
      <c r="BN336" s="180"/>
      <c r="BO336" s="180"/>
      <c r="BP336" s="181"/>
      <c r="BQ336" s="181"/>
      <c r="BR336" s="181"/>
      <c r="BS336" s="181"/>
      <c r="BT336" s="181"/>
      <c r="BU336" s="181"/>
      <c r="BV336" s="181"/>
      <c r="BW336" s="181"/>
      <c r="BX336" s="181"/>
    </row>
    <row r="337" spans="2:76" s="71" customFormat="1" ht="18" customHeight="1" hidden="1"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0"/>
      <c r="AT337" s="180"/>
      <c r="AU337" s="180"/>
      <c r="AV337" s="180"/>
      <c r="AW337" s="180"/>
      <c r="AX337" s="180"/>
      <c r="AY337" s="180"/>
      <c r="AZ337" s="180"/>
      <c r="BA337" s="180"/>
      <c r="BB337" s="180"/>
      <c r="BC337" s="180"/>
      <c r="BD337" s="180"/>
      <c r="BE337" s="180"/>
      <c r="BF337" s="180"/>
      <c r="BG337" s="180"/>
      <c r="BH337" s="180"/>
      <c r="BI337" s="180"/>
      <c r="BJ337" s="180"/>
      <c r="BK337" s="180"/>
      <c r="BL337" s="180"/>
      <c r="BM337" s="180"/>
      <c r="BN337" s="180"/>
      <c r="BO337" s="180"/>
      <c r="BP337" s="181"/>
      <c r="BQ337" s="181"/>
      <c r="BR337" s="181"/>
      <c r="BS337" s="181"/>
      <c r="BT337" s="181"/>
      <c r="BU337" s="181"/>
      <c r="BV337" s="181"/>
      <c r="BW337" s="181"/>
      <c r="BX337" s="181"/>
    </row>
    <row r="338" spans="2:76" s="71" customFormat="1" ht="18" customHeight="1" hidden="1"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0"/>
      <c r="AT338" s="180"/>
      <c r="AU338" s="180"/>
      <c r="AV338" s="180"/>
      <c r="AW338" s="180"/>
      <c r="AX338" s="180"/>
      <c r="AY338" s="180"/>
      <c r="AZ338" s="180"/>
      <c r="BA338" s="180"/>
      <c r="BB338" s="180"/>
      <c r="BC338" s="180"/>
      <c r="BD338" s="180"/>
      <c r="BE338" s="180"/>
      <c r="BF338" s="180"/>
      <c r="BG338" s="180"/>
      <c r="BH338" s="180"/>
      <c r="BI338" s="180"/>
      <c r="BJ338" s="180"/>
      <c r="BK338" s="180"/>
      <c r="BL338" s="180"/>
      <c r="BM338" s="180"/>
      <c r="BN338" s="180"/>
      <c r="BO338" s="180"/>
      <c r="BP338" s="181"/>
      <c r="BQ338" s="181"/>
      <c r="BR338" s="181"/>
      <c r="BS338" s="181"/>
      <c r="BT338" s="181"/>
      <c r="BU338" s="181"/>
      <c r="BV338" s="181"/>
      <c r="BW338" s="181"/>
      <c r="BX338" s="181"/>
    </row>
    <row r="339" spans="2:76" s="71" customFormat="1" ht="18" customHeight="1" hidden="1"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  <c r="AR339" s="180"/>
      <c r="AS339" s="180"/>
      <c r="AT339" s="180"/>
      <c r="AU339" s="180"/>
      <c r="AV339" s="180"/>
      <c r="AW339" s="180"/>
      <c r="AX339" s="180"/>
      <c r="AY339" s="180"/>
      <c r="AZ339" s="180"/>
      <c r="BA339" s="180"/>
      <c r="BB339" s="180"/>
      <c r="BC339" s="180"/>
      <c r="BD339" s="180"/>
      <c r="BE339" s="180"/>
      <c r="BF339" s="180"/>
      <c r="BG339" s="180"/>
      <c r="BH339" s="180"/>
      <c r="BI339" s="180"/>
      <c r="BJ339" s="180"/>
      <c r="BK339" s="180"/>
      <c r="BL339" s="180"/>
      <c r="BM339" s="180"/>
      <c r="BN339" s="180"/>
      <c r="BO339" s="180"/>
      <c r="BP339" s="181"/>
      <c r="BQ339" s="181"/>
      <c r="BR339" s="181"/>
      <c r="BS339" s="181"/>
      <c r="BT339" s="181"/>
      <c r="BU339" s="181"/>
      <c r="BV339" s="181"/>
      <c r="BW339" s="181"/>
      <c r="BX339" s="181"/>
    </row>
    <row r="340" spans="2:76" s="71" customFormat="1" ht="18" customHeight="1" hidden="1"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0"/>
      <c r="AM340" s="180"/>
      <c r="AN340" s="180"/>
      <c r="AO340" s="180"/>
      <c r="AP340" s="180"/>
      <c r="AQ340" s="180"/>
      <c r="AR340" s="180"/>
      <c r="AS340" s="180"/>
      <c r="AT340" s="180"/>
      <c r="AU340" s="180"/>
      <c r="AV340" s="180"/>
      <c r="AW340" s="180"/>
      <c r="AX340" s="180"/>
      <c r="AY340" s="180"/>
      <c r="AZ340" s="180"/>
      <c r="BA340" s="180"/>
      <c r="BB340" s="180"/>
      <c r="BC340" s="180"/>
      <c r="BD340" s="180"/>
      <c r="BE340" s="180"/>
      <c r="BF340" s="180"/>
      <c r="BG340" s="180"/>
      <c r="BH340" s="180"/>
      <c r="BI340" s="180"/>
      <c r="BJ340" s="180"/>
      <c r="BK340" s="180"/>
      <c r="BL340" s="180"/>
      <c r="BM340" s="180"/>
      <c r="BN340" s="180"/>
      <c r="BO340" s="180"/>
      <c r="BP340" s="181"/>
      <c r="BQ340" s="181"/>
      <c r="BR340" s="181"/>
      <c r="BS340" s="181"/>
      <c r="BT340" s="181"/>
      <c r="BU340" s="181"/>
      <c r="BV340" s="181"/>
      <c r="BW340" s="181"/>
      <c r="BX340" s="181"/>
    </row>
    <row r="341" spans="2:76" s="71" customFormat="1" ht="18" customHeight="1" hidden="1"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0"/>
      <c r="AM341" s="180"/>
      <c r="AN341" s="180"/>
      <c r="AO341" s="180"/>
      <c r="AP341" s="180"/>
      <c r="AQ341" s="180"/>
      <c r="AR341" s="180"/>
      <c r="AS341" s="180"/>
      <c r="AT341" s="180"/>
      <c r="AU341" s="180"/>
      <c r="AV341" s="180"/>
      <c r="AW341" s="180"/>
      <c r="AX341" s="180"/>
      <c r="AY341" s="180"/>
      <c r="AZ341" s="180"/>
      <c r="BA341" s="180"/>
      <c r="BB341" s="180"/>
      <c r="BC341" s="180"/>
      <c r="BD341" s="180"/>
      <c r="BE341" s="180"/>
      <c r="BF341" s="180"/>
      <c r="BG341" s="180"/>
      <c r="BH341" s="180"/>
      <c r="BI341" s="180"/>
      <c r="BJ341" s="180"/>
      <c r="BK341" s="180"/>
      <c r="BL341" s="180"/>
      <c r="BM341" s="180"/>
      <c r="BN341" s="180"/>
      <c r="BO341" s="180"/>
      <c r="BP341" s="181"/>
      <c r="BQ341" s="181"/>
      <c r="BR341" s="181"/>
      <c r="BS341" s="181"/>
      <c r="BT341" s="181"/>
      <c r="BU341" s="181"/>
      <c r="BV341" s="181"/>
      <c r="BW341" s="181"/>
      <c r="BX341" s="181"/>
    </row>
    <row r="342" spans="2:76" s="71" customFormat="1" ht="18" customHeight="1" hidden="1"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80"/>
      <c r="BA342" s="180"/>
      <c r="BB342" s="180"/>
      <c r="BC342" s="180"/>
      <c r="BD342" s="180"/>
      <c r="BE342" s="180"/>
      <c r="BF342" s="180"/>
      <c r="BG342" s="180"/>
      <c r="BH342" s="180"/>
      <c r="BI342" s="180"/>
      <c r="BJ342" s="180"/>
      <c r="BK342" s="180"/>
      <c r="BL342" s="180"/>
      <c r="BM342" s="180"/>
      <c r="BN342" s="180"/>
      <c r="BO342" s="180"/>
      <c r="BP342" s="181"/>
      <c r="BQ342" s="181"/>
      <c r="BR342" s="181"/>
      <c r="BS342" s="181"/>
      <c r="BT342" s="181"/>
      <c r="BU342" s="181"/>
      <c r="BV342" s="181"/>
      <c r="BW342" s="181"/>
      <c r="BX342" s="181"/>
    </row>
    <row r="343" spans="2:76" s="71" customFormat="1" ht="18" customHeight="1" hidden="1"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  <c r="AR343" s="180"/>
      <c r="AS343" s="180"/>
      <c r="AT343" s="180"/>
      <c r="AU343" s="180"/>
      <c r="AV343" s="180"/>
      <c r="AW343" s="180"/>
      <c r="AX343" s="180"/>
      <c r="AY343" s="180"/>
      <c r="AZ343" s="180"/>
      <c r="BA343" s="180"/>
      <c r="BB343" s="180"/>
      <c r="BC343" s="180"/>
      <c r="BD343" s="180"/>
      <c r="BE343" s="180"/>
      <c r="BF343" s="180"/>
      <c r="BG343" s="180"/>
      <c r="BH343" s="180"/>
      <c r="BI343" s="180"/>
      <c r="BJ343" s="180"/>
      <c r="BK343" s="180"/>
      <c r="BL343" s="180"/>
      <c r="BM343" s="180"/>
      <c r="BN343" s="180"/>
      <c r="BO343" s="180"/>
      <c r="BP343" s="181"/>
      <c r="BQ343" s="181"/>
      <c r="BR343" s="181"/>
      <c r="BS343" s="181"/>
      <c r="BT343" s="181"/>
      <c r="BU343" s="181"/>
      <c r="BV343" s="181"/>
      <c r="BW343" s="181"/>
      <c r="BX343" s="181"/>
    </row>
    <row r="344" spans="2:76" s="71" customFormat="1" ht="18" customHeight="1" hidden="1"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  <c r="AR344" s="180"/>
      <c r="AS344" s="180"/>
      <c r="AT344" s="180"/>
      <c r="AU344" s="180"/>
      <c r="AV344" s="180"/>
      <c r="AW344" s="180"/>
      <c r="AX344" s="180"/>
      <c r="AY344" s="180"/>
      <c r="AZ344" s="180"/>
      <c r="BA344" s="180"/>
      <c r="BB344" s="180"/>
      <c r="BC344" s="180"/>
      <c r="BD344" s="180"/>
      <c r="BE344" s="180"/>
      <c r="BF344" s="180"/>
      <c r="BG344" s="180"/>
      <c r="BH344" s="180"/>
      <c r="BI344" s="180"/>
      <c r="BJ344" s="180"/>
      <c r="BK344" s="180"/>
      <c r="BL344" s="180"/>
      <c r="BM344" s="180"/>
      <c r="BN344" s="180"/>
      <c r="BO344" s="180"/>
      <c r="BP344" s="181"/>
      <c r="BQ344" s="181"/>
      <c r="BR344" s="181"/>
      <c r="BS344" s="181"/>
      <c r="BT344" s="181"/>
      <c r="BU344" s="181"/>
      <c r="BV344" s="181"/>
      <c r="BW344" s="181"/>
      <c r="BX344" s="181"/>
    </row>
    <row r="345" spans="2:76" s="71" customFormat="1" ht="18" customHeight="1" hidden="1"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  <c r="AR345" s="180"/>
      <c r="AS345" s="180"/>
      <c r="AT345" s="180"/>
      <c r="AU345" s="180"/>
      <c r="AV345" s="180"/>
      <c r="AW345" s="180"/>
      <c r="AX345" s="180"/>
      <c r="AY345" s="180"/>
      <c r="AZ345" s="180"/>
      <c r="BA345" s="180"/>
      <c r="BB345" s="180"/>
      <c r="BC345" s="180"/>
      <c r="BD345" s="180"/>
      <c r="BE345" s="180"/>
      <c r="BF345" s="180"/>
      <c r="BG345" s="180"/>
      <c r="BH345" s="180"/>
      <c r="BI345" s="180"/>
      <c r="BJ345" s="180"/>
      <c r="BK345" s="180"/>
      <c r="BL345" s="180"/>
      <c r="BM345" s="180"/>
      <c r="BN345" s="180"/>
      <c r="BO345" s="180"/>
      <c r="BP345" s="181"/>
      <c r="BQ345" s="181"/>
      <c r="BR345" s="181"/>
      <c r="BS345" s="181"/>
      <c r="BT345" s="181"/>
      <c r="BU345" s="181"/>
      <c r="BV345" s="181"/>
      <c r="BW345" s="181"/>
      <c r="BX345" s="181"/>
    </row>
    <row r="346" spans="2:76" s="71" customFormat="1" ht="18" customHeight="1" hidden="1"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  <c r="AR346" s="180"/>
      <c r="AS346" s="180"/>
      <c r="AT346" s="180"/>
      <c r="AU346" s="180"/>
      <c r="AV346" s="180"/>
      <c r="AW346" s="180"/>
      <c r="AX346" s="180"/>
      <c r="AY346" s="180"/>
      <c r="AZ346" s="180"/>
      <c r="BA346" s="180"/>
      <c r="BB346" s="180"/>
      <c r="BC346" s="180"/>
      <c r="BD346" s="180"/>
      <c r="BE346" s="180"/>
      <c r="BF346" s="180"/>
      <c r="BG346" s="180"/>
      <c r="BH346" s="180"/>
      <c r="BI346" s="180"/>
      <c r="BJ346" s="180"/>
      <c r="BK346" s="180"/>
      <c r="BL346" s="180"/>
      <c r="BM346" s="180"/>
      <c r="BN346" s="180"/>
      <c r="BO346" s="180"/>
      <c r="BP346" s="181"/>
      <c r="BQ346" s="181"/>
      <c r="BR346" s="181"/>
      <c r="BS346" s="181"/>
      <c r="BT346" s="181"/>
      <c r="BU346" s="181"/>
      <c r="BV346" s="181"/>
      <c r="BW346" s="181"/>
      <c r="BX346" s="181"/>
    </row>
    <row r="347" spans="2:76" s="71" customFormat="1" ht="18" customHeight="1" hidden="1"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80"/>
      <c r="AK347" s="180"/>
      <c r="AL347" s="180"/>
      <c r="AM347" s="180"/>
      <c r="AN347" s="180"/>
      <c r="AO347" s="180"/>
      <c r="AP347" s="180"/>
      <c r="AQ347" s="180"/>
      <c r="AR347" s="180"/>
      <c r="AS347" s="180"/>
      <c r="AT347" s="180"/>
      <c r="AU347" s="180"/>
      <c r="AV347" s="180"/>
      <c r="AW347" s="180"/>
      <c r="AX347" s="180"/>
      <c r="AY347" s="180"/>
      <c r="AZ347" s="180"/>
      <c r="BA347" s="180"/>
      <c r="BB347" s="180"/>
      <c r="BC347" s="180"/>
      <c r="BD347" s="180"/>
      <c r="BE347" s="180"/>
      <c r="BF347" s="180"/>
      <c r="BG347" s="180"/>
      <c r="BH347" s="180"/>
      <c r="BI347" s="180"/>
      <c r="BJ347" s="180"/>
      <c r="BK347" s="180"/>
      <c r="BL347" s="180"/>
      <c r="BM347" s="180"/>
      <c r="BN347" s="180"/>
      <c r="BO347" s="180"/>
      <c r="BP347" s="181"/>
      <c r="BQ347" s="181"/>
      <c r="BR347" s="181"/>
      <c r="BS347" s="181"/>
      <c r="BT347" s="181"/>
      <c r="BU347" s="181"/>
      <c r="BV347" s="181"/>
      <c r="BW347" s="181"/>
      <c r="BX347" s="181"/>
    </row>
    <row r="348" spans="2:76" s="71" customFormat="1" ht="18" customHeight="1" hidden="1"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80"/>
      <c r="AK348" s="180"/>
      <c r="AL348" s="180"/>
      <c r="AM348" s="180"/>
      <c r="AN348" s="180"/>
      <c r="AO348" s="180"/>
      <c r="AP348" s="180"/>
      <c r="AQ348" s="180"/>
      <c r="AR348" s="180"/>
      <c r="AS348" s="180"/>
      <c r="AT348" s="180"/>
      <c r="AU348" s="180"/>
      <c r="AV348" s="180"/>
      <c r="AW348" s="180"/>
      <c r="AX348" s="180"/>
      <c r="AY348" s="180"/>
      <c r="AZ348" s="180"/>
      <c r="BA348" s="180"/>
      <c r="BB348" s="180"/>
      <c r="BC348" s="180"/>
      <c r="BD348" s="180"/>
      <c r="BE348" s="180"/>
      <c r="BF348" s="180"/>
      <c r="BG348" s="180"/>
      <c r="BH348" s="180"/>
      <c r="BI348" s="180"/>
      <c r="BJ348" s="180"/>
      <c r="BK348" s="180"/>
      <c r="BL348" s="180"/>
      <c r="BM348" s="180"/>
      <c r="BN348" s="180"/>
      <c r="BO348" s="180"/>
      <c r="BP348" s="181"/>
      <c r="BQ348" s="181"/>
      <c r="BR348" s="181"/>
      <c r="BS348" s="181"/>
      <c r="BT348" s="181"/>
      <c r="BU348" s="181"/>
      <c r="BV348" s="181"/>
      <c r="BW348" s="181"/>
      <c r="BX348" s="181"/>
    </row>
    <row r="349" spans="2:76" s="71" customFormat="1" ht="18" customHeight="1" hidden="1"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  <c r="AR349" s="180"/>
      <c r="AS349" s="180"/>
      <c r="AT349" s="180"/>
      <c r="AU349" s="180"/>
      <c r="AV349" s="180"/>
      <c r="AW349" s="180"/>
      <c r="AX349" s="180"/>
      <c r="AY349" s="180"/>
      <c r="AZ349" s="180"/>
      <c r="BA349" s="180"/>
      <c r="BB349" s="180"/>
      <c r="BC349" s="180"/>
      <c r="BD349" s="180"/>
      <c r="BE349" s="180"/>
      <c r="BF349" s="180"/>
      <c r="BG349" s="180"/>
      <c r="BH349" s="180"/>
      <c r="BI349" s="180"/>
      <c r="BJ349" s="180"/>
      <c r="BK349" s="180"/>
      <c r="BL349" s="180"/>
      <c r="BM349" s="180"/>
      <c r="BN349" s="180"/>
      <c r="BO349" s="180"/>
      <c r="BP349" s="181"/>
      <c r="BQ349" s="181"/>
      <c r="BR349" s="181"/>
      <c r="BS349" s="181"/>
      <c r="BT349" s="181"/>
      <c r="BU349" s="181"/>
      <c r="BV349" s="181"/>
      <c r="BW349" s="181"/>
      <c r="BX349" s="181"/>
    </row>
    <row r="350" spans="2:76" s="71" customFormat="1" ht="18" customHeight="1" hidden="1"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180"/>
      <c r="AT350" s="180"/>
      <c r="AU350" s="180"/>
      <c r="AV350" s="180"/>
      <c r="AW350" s="180"/>
      <c r="AX350" s="180"/>
      <c r="AY350" s="180"/>
      <c r="AZ350" s="180"/>
      <c r="BA350" s="180"/>
      <c r="BB350" s="180"/>
      <c r="BC350" s="180"/>
      <c r="BD350" s="180"/>
      <c r="BE350" s="180"/>
      <c r="BF350" s="180"/>
      <c r="BG350" s="180"/>
      <c r="BH350" s="180"/>
      <c r="BI350" s="180"/>
      <c r="BJ350" s="180"/>
      <c r="BK350" s="180"/>
      <c r="BL350" s="180"/>
      <c r="BM350" s="180"/>
      <c r="BN350" s="180"/>
      <c r="BO350" s="180"/>
      <c r="BP350" s="181"/>
      <c r="BQ350" s="181"/>
      <c r="BR350" s="181"/>
      <c r="BS350" s="181"/>
      <c r="BT350" s="181"/>
      <c r="BU350" s="181"/>
      <c r="BV350" s="181"/>
      <c r="BW350" s="181"/>
      <c r="BX350" s="181"/>
    </row>
    <row r="351" spans="2:76" s="71" customFormat="1" ht="18" customHeight="1" hidden="1"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  <c r="AS351" s="180"/>
      <c r="AT351" s="180"/>
      <c r="AU351" s="180"/>
      <c r="AV351" s="180"/>
      <c r="AW351" s="180"/>
      <c r="AX351" s="180"/>
      <c r="AY351" s="180"/>
      <c r="AZ351" s="180"/>
      <c r="BA351" s="180"/>
      <c r="BB351" s="180"/>
      <c r="BC351" s="180"/>
      <c r="BD351" s="180"/>
      <c r="BE351" s="180"/>
      <c r="BF351" s="180"/>
      <c r="BG351" s="180"/>
      <c r="BH351" s="180"/>
      <c r="BI351" s="180"/>
      <c r="BJ351" s="180"/>
      <c r="BK351" s="180"/>
      <c r="BL351" s="180"/>
      <c r="BM351" s="180"/>
      <c r="BN351" s="180"/>
      <c r="BO351" s="180"/>
      <c r="BP351" s="181"/>
      <c r="BQ351" s="181"/>
      <c r="BR351" s="181"/>
      <c r="BS351" s="181"/>
      <c r="BT351" s="181"/>
      <c r="BU351" s="181"/>
      <c r="BV351" s="181"/>
      <c r="BW351" s="181"/>
      <c r="BX351" s="181"/>
    </row>
    <row r="352" spans="2:76" s="71" customFormat="1" ht="18" customHeight="1" hidden="1"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  <c r="AS352" s="180"/>
      <c r="AT352" s="180"/>
      <c r="AU352" s="180"/>
      <c r="AV352" s="180"/>
      <c r="AW352" s="180"/>
      <c r="AX352" s="180"/>
      <c r="AY352" s="180"/>
      <c r="AZ352" s="180"/>
      <c r="BA352" s="180"/>
      <c r="BB352" s="180"/>
      <c r="BC352" s="180"/>
      <c r="BD352" s="180"/>
      <c r="BE352" s="180"/>
      <c r="BF352" s="180"/>
      <c r="BG352" s="180"/>
      <c r="BH352" s="180"/>
      <c r="BI352" s="180"/>
      <c r="BJ352" s="180"/>
      <c r="BK352" s="180"/>
      <c r="BL352" s="180"/>
      <c r="BM352" s="180"/>
      <c r="BN352" s="180"/>
      <c r="BO352" s="180"/>
      <c r="BP352" s="181"/>
      <c r="BQ352" s="181"/>
      <c r="BR352" s="181"/>
      <c r="BS352" s="181"/>
      <c r="BT352" s="181"/>
      <c r="BU352" s="181"/>
      <c r="BV352" s="181"/>
      <c r="BW352" s="181"/>
      <c r="BX352" s="181"/>
    </row>
    <row r="353" spans="2:76" s="71" customFormat="1" ht="18" customHeight="1" hidden="1"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  <c r="AS353" s="180"/>
      <c r="AT353" s="180"/>
      <c r="AU353" s="180"/>
      <c r="AV353" s="180"/>
      <c r="AW353" s="180"/>
      <c r="AX353" s="180"/>
      <c r="AY353" s="180"/>
      <c r="AZ353" s="180"/>
      <c r="BA353" s="180"/>
      <c r="BB353" s="180"/>
      <c r="BC353" s="180"/>
      <c r="BD353" s="180"/>
      <c r="BE353" s="180"/>
      <c r="BF353" s="180"/>
      <c r="BG353" s="180"/>
      <c r="BH353" s="180"/>
      <c r="BI353" s="180"/>
      <c r="BJ353" s="180"/>
      <c r="BK353" s="180"/>
      <c r="BL353" s="180"/>
      <c r="BM353" s="180"/>
      <c r="BN353" s="180"/>
      <c r="BO353" s="180"/>
      <c r="BP353" s="181"/>
      <c r="BQ353" s="181"/>
      <c r="BR353" s="181"/>
      <c r="BS353" s="181"/>
      <c r="BT353" s="181"/>
      <c r="BU353" s="181"/>
      <c r="BV353" s="181"/>
      <c r="BW353" s="181"/>
      <c r="BX353" s="181"/>
    </row>
    <row r="354" spans="2:76" s="71" customFormat="1" ht="18" customHeight="1" hidden="1"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180"/>
      <c r="AT354" s="180"/>
      <c r="AU354" s="180"/>
      <c r="AV354" s="180"/>
      <c r="AW354" s="180"/>
      <c r="AX354" s="180"/>
      <c r="AY354" s="180"/>
      <c r="AZ354" s="180"/>
      <c r="BA354" s="180"/>
      <c r="BB354" s="180"/>
      <c r="BC354" s="180"/>
      <c r="BD354" s="180"/>
      <c r="BE354" s="180"/>
      <c r="BF354" s="180"/>
      <c r="BG354" s="180"/>
      <c r="BH354" s="180"/>
      <c r="BI354" s="180"/>
      <c r="BJ354" s="180"/>
      <c r="BK354" s="180"/>
      <c r="BL354" s="180"/>
      <c r="BM354" s="180"/>
      <c r="BN354" s="180"/>
      <c r="BO354" s="180"/>
      <c r="BP354" s="181"/>
      <c r="BQ354" s="181"/>
      <c r="BR354" s="181"/>
      <c r="BS354" s="181"/>
      <c r="BT354" s="181"/>
      <c r="BU354" s="181"/>
      <c r="BV354" s="181"/>
      <c r="BW354" s="181"/>
      <c r="BX354" s="181"/>
    </row>
    <row r="355" spans="2:76" s="71" customFormat="1" ht="18" customHeight="1" hidden="1"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180"/>
      <c r="AT355" s="180"/>
      <c r="AU355" s="180"/>
      <c r="AV355" s="180"/>
      <c r="AW355" s="180"/>
      <c r="AX355" s="180"/>
      <c r="AY355" s="180"/>
      <c r="AZ355" s="180"/>
      <c r="BA355" s="180"/>
      <c r="BB355" s="180"/>
      <c r="BC355" s="180"/>
      <c r="BD355" s="180"/>
      <c r="BE355" s="180"/>
      <c r="BF355" s="180"/>
      <c r="BG355" s="180"/>
      <c r="BH355" s="180"/>
      <c r="BI355" s="180"/>
      <c r="BJ355" s="180"/>
      <c r="BK355" s="180"/>
      <c r="BL355" s="180"/>
      <c r="BM355" s="180"/>
      <c r="BN355" s="180"/>
      <c r="BO355" s="180"/>
      <c r="BP355" s="181"/>
      <c r="BQ355" s="181"/>
      <c r="BR355" s="181"/>
      <c r="BS355" s="181"/>
      <c r="BT355" s="181"/>
      <c r="BU355" s="181"/>
      <c r="BV355" s="181"/>
      <c r="BW355" s="181"/>
      <c r="BX355" s="181"/>
    </row>
    <row r="356" spans="2:76" s="71" customFormat="1" ht="18" customHeight="1" hidden="1"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0"/>
      <c r="AT356" s="180"/>
      <c r="AU356" s="180"/>
      <c r="AV356" s="180"/>
      <c r="AW356" s="180"/>
      <c r="AX356" s="180"/>
      <c r="AY356" s="180"/>
      <c r="AZ356" s="180"/>
      <c r="BA356" s="180"/>
      <c r="BB356" s="180"/>
      <c r="BC356" s="180"/>
      <c r="BD356" s="180"/>
      <c r="BE356" s="180"/>
      <c r="BF356" s="180"/>
      <c r="BG356" s="180"/>
      <c r="BH356" s="180"/>
      <c r="BI356" s="180"/>
      <c r="BJ356" s="180"/>
      <c r="BK356" s="180"/>
      <c r="BL356" s="180"/>
      <c r="BM356" s="180"/>
      <c r="BN356" s="180"/>
      <c r="BO356" s="180"/>
      <c r="BP356" s="181"/>
      <c r="BQ356" s="181"/>
      <c r="BR356" s="181"/>
      <c r="BS356" s="181"/>
      <c r="BT356" s="181"/>
      <c r="BU356" s="181"/>
      <c r="BV356" s="181"/>
      <c r="BW356" s="181"/>
      <c r="BX356" s="181"/>
    </row>
    <row r="357" spans="2:76" s="71" customFormat="1" ht="18" customHeight="1" hidden="1"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  <c r="AS357" s="180"/>
      <c r="AT357" s="180"/>
      <c r="AU357" s="180"/>
      <c r="AV357" s="180"/>
      <c r="AW357" s="180"/>
      <c r="AX357" s="180"/>
      <c r="AY357" s="180"/>
      <c r="AZ357" s="180"/>
      <c r="BA357" s="180"/>
      <c r="BB357" s="180"/>
      <c r="BC357" s="180"/>
      <c r="BD357" s="180"/>
      <c r="BE357" s="180"/>
      <c r="BF357" s="180"/>
      <c r="BG357" s="180"/>
      <c r="BH357" s="180"/>
      <c r="BI357" s="180"/>
      <c r="BJ357" s="180"/>
      <c r="BK357" s="180"/>
      <c r="BL357" s="180"/>
      <c r="BM357" s="180"/>
      <c r="BN357" s="180"/>
      <c r="BO357" s="180"/>
      <c r="BP357" s="181"/>
      <c r="BQ357" s="181"/>
      <c r="BR357" s="181"/>
      <c r="BS357" s="181"/>
      <c r="BT357" s="181"/>
      <c r="BU357" s="181"/>
      <c r="BV357" s="181"/>
      <c r="BW357" s="181"/>
      <c r="BX357" s="181"/>
    </row>
    <row r="358" spans="2:76" s="71" customFormat="1" ht="18" customHeight="1" hidden="1"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  <c r="AS358" s="180"/>
      <c r="AT358" s="180"/>
      <c r="AU358" s="180"/>
      <c r="AV358" s="180"/>
      <c r="AW358" s="180"/>
      <c r="AX358" s="180"/>
      <c r="AY358" s="180"/>
      <c r="AZ358" s="180"/>
      <c r="BA358" s="180"/>
      <c r="BB358" s="180"/>
      <c r="BC358" s="180"/>
      <c r="BD358" s="180"/>
      <c r="BE358" s="180"/>
      <c r="BF358" s="180"/>
      <c r="BG358" s="180"/>
      <c r="BH358" s="180"/>
      <c r="BI358" s="180"/>
      <c r="BJ358" s="180"/>
      <c r="BK358" s="180"/>
      <c r="BL358" s="180"/>
      <c r="BM358" s="180"/>
      <c r="BN358" s="180"/>
      <c r="BO358" s="180"/>
      <c r="BP358" s="181"/>
      <c r="BQ358" s="181"/>
      <c r="BR358" s="181"/>
      <c r="BS358" s="181"/>
      <c r="BT358" s="181"/>
      <c r="BU358" s="181"/>
      <c r="BV358" s="181"/>
      <c r="BW358" s="181"/>
      <c r="BX358" s="181"/>
    </row>
    <row r="359" spans="2:76" s="71" customFormat="1" ht="18" customHeight="1" hidden="1"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  <c r="AR359" s="180"/>
      <c r="AS359" s="180"/>
      <c r="AT359" s="180"/>
      <c r="AU359" s="180"/>
      <c r="AV359" s="180"/>
      <c r="AW359" s="180"/>
      <c r="AX359" s="180"/>
      <c r="AY359" s="180"/>
      <c r="AZ359" s="180"/>
      <c r="BA359" s="180"/>
      <c r="BB359" s="180"/>
      <c r="BC359" s="180"/>
      <c r="BD359" s="180"/>
      <c r="BE359" s="180"/>
      <c r="BF359" s="180"/>
      <c r="BG359" s="180"/>
      <c r="BH359" s="180"/>
      <c r="BI359" s="180"/>
      <c r="BJ359" s="180"/>
      <c r="BK359" s="180"/>
      <c r="BL359" s="180"/>
      <c r="BM359" s="180"/>
      <c r="BN359" s="180"/>
      <c r="BO359" s="180"/>
      <c r="BP359" s="181"/>
      <c r="BQ359" s="181"/>
      <c r="BR359" s="181"/>
      <c r="BS359" s="181"/>
      <c r="BT359" s="181"/>
      <c r="BU359" s="181"/>
      <c r="BV359" s="181"/>
      <c r="BW359" s="181"/>
      <c r="BX359" s="181"/>
    </row>
    <row r="360" spans="2:76" s="71" customFormat="1" ht="18" customHeight="1" hidden="1"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  <c r="AR360" s="180"/>
      <c r="AS360" s="180"/>
      <c r="AT360" s="180"/>
      <c r="AU360" s="180"/>
      <c r="AV360" s="180"/>
      <c r="AW360" s="180"/>
      <c r="AX360" s="180"/>
      <c r="AY360" s="180"/>
      <c r="AZ360" s="180"/>
      <c r="BA360" s="180"/>
      <c r="BB360" s="180"/>
      <c r="BC360" s="180"/>
      <c r="BD360" s="180"/>
      <c r="BE360" s="180"/>
      <c r="BF360" s="180"/>
      <c r="BG360" s="180"/>
      <c r="BH360" s="180"/>
      <c r="BI360" s="180"/>
      <c r="BJ360" s="180"/>
      <c r="BK360" s="180"/>
      <c r="BL360" s="180"/>
      <c r="BM360" s="180"/>
      <c r="BN360" s="180"/>
      <c r="BO360" s="180"/>
      <c r="BP360" s="181"/>
      <c r="BQ360" s="181"/>
      <c r="BR360" s="181"/>
      <c r="BS360" s="181"/>
      <c r="BT360" s="181"/>
      <c r="BU360" s="181"/>
      <c r="BV360" s="181"/>
      <c r="BW360" s="181"/>
      <c r="BX360" s="181"/>
    </row>
    <row r="361" spans="2:76" s="71" customFormat="1" ht="18" customHeight="1" hidden="1"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  <c r="AE361" s="180"/>
      <c r="AF361" s="180"/>
      <c r="AG361" s="180"/>
      <c r="AH361" s="180"/>
      <c r="AI361" s="180"/>
      <c r="AJ361" s="180"/>
      <c r="AK361" s="180"/>
      <c r="AL361" s="180"/>
      <c r="AM361" s="180"/>
      <c r="AN361" s="180"/>
      <c r="AO361" s="180"/>
      <c r="AP361" s="180"/>
      <c r="AQ361" s="180"/>
      <c r="AR361" s="180"/>
      <c r="AS361" s="180"/>
      <c r="AT361" s="180"/>
      <c r="AU361" s="180"/>
      <c r="AV361" s="180"/>
      <c r="AW361" s="180"/>
      <c r="AX361" s="180"/>
      <c r="AY361" s="180"/>
      <c r="AZ361" s="180"/>
      <c r="BA361" s="180"/>
      <c r="BB361" s="180"/>
      <c r="BC361" s="180"/>
      <c r="BD361" s="180"/>
      <c r="BE361" s="180"/>
      <c r="BF361" s="180"/>
      <c r="BG361" s="180"/>
      <c r="BH361" s="180"/>
      <c r="BI361" s="180"/>
      <c r="BJ361" s="180"/>
      <c r="BK361" s="180"/>
      <c r="BL361" s="180"/>
      <c r="BM361" s="180"/>
      <c r="BN361" s="180"/>
      <c r="BO361" s="180"/>
      <c r="BP361" s="181"/>
      <c r="BQ361" s="181"/>
      <c r="BR361" s="181"/>
      <c r="BS361" s="181"/>
      <c r="BT361" s="181"/>
      <c r="BU361" s="181"/>
      <c r="BV361" s="181"/>
      <c r="BW361" s="181"/>
      <c r="BX361" s="181"/>
    </row>
    <row r="362" spans="2:76" s="71" customFormat="1" ht="18" customHeight="1" hidden="1"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0"/>
      <c r="AE362" s="180"/>
      <c r="AF362" s="180"/>
      <c r="AG362" s="180"/>
      <c r="AH362" s="180"/>
      <c r="AI362" s="180"/>
      <c r="AJ362" s="180"/>
      <c r="AK362" s="180"/>
      <c r="AL362" s="180"/>
      <c r="AM362" s="180"/>
      <c r="AN362" s="180"/>
      <c r="AO362" s="180"/>
      <c r="AP362" s="180"/>
      <c r="AQ362" s="180"/>
      <c r="AR362" s="180"/>
      <c r="AS362" s="180"/>
      <c r="AT362" s="180"/>
      <c r="AU362" s="180"/>
      <c r="AV362" s="180"/>
      <c r="AW362" s="180"/>
      <c r="AX362" s="180"/>
      <c r="AY362" s="180"/>
      <c r="AZ362" s="180"/>
      <c r="BA362" s="180"/>
      <c r="BB362" s="180"/>
      <c r="BC362" s="180"/>
      <c r="BD362" s="180"/>
      <c r="BE362" s="180"/>
      <c r="BF362" s="180"/>
      <c r="BG362" s="180"/>
      <c r="BH362" s="180"/>
      <c r="BI362" s="180"/>
      <c r="BJ362" s="180"/>
      <c r="BK362" s="180"/>
      <c r="BL362" s="180"/>
      <c r="BM362" s="180"/>
      <c r="BN362" s="180"/>
      <c r="BO362" s="180"/>
      <c r="BP362" s="181"/>
      <c r="BQ362" s="181"/>
      <c r="BR362" s="181"/>
      <c r="BS362" s="181"/>
      <c r="BT362" s="181"/>
      <c r="BU362" s="181"/>
      <c r="BV362" s="181"/>
      <c r="BW362" s="181"/>
      <c r="BX362" s="181"/>
    </row>
    <row r="363" spans="2:76" s="71" customFormat="1" ht="18" customHeight="1" hidden="1"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80"/>
      <c r="AG363" s="180"/>
      <c r="AH363" s="180"/>
      <c r="AI363" s="180"/>
      <c r="AJ363" s="180"/>
      <c r="AK363" s="180"/>
      <c r="AL363" s="180"/>
      <c r="AM363" s="180"/>
      <c r="AN363" s="180"/>
      <c r="AO363" s="180"/>
      <c r="AP363" s="180"/>
      <c r="AQ363" s="180"/>
      <c r="AR363" s="180"/>
      <c r="AS363" s="180"/>
      <c r="AT363" s="180"/>
      <c r="AU363" s="180"/>
      <c r="AV363" s="180"/>
      <c r="AW363" s="180"/>
      <c r="AX363" s="180"/>
      <c r="AY363" s="180"/>
      <c r="AZ363" s="180"/>
      <c r="BA363" s="180"/>
      <c r="BB363" s="180"/>
      <c r="BC363" s="180"/>
      <c r="BD363" s="180"/>
      <c r="BE363" s="180"/>
      <c r="BF363" s="180"/>
      <c r="BG363" s="180"/>
      <c r="BH363" s="180"/>
      <c r="BI363" s="180"/>
      <c r="BJ363" s="180"/>
      <c r="BK363" s="180"/>
      <c r="BL363" s="180"/>
      <c r="BM363" s="180"/>
      <c r="BN363" s="180"/>
      <c r="BO363" s="180"/>
      <c r="BP363" s="181"/>
      <c r="BQ363" s="181"/>
      <c r="BR363" s="181"/>
      <c r="BS363" s="181"/>
      <c r="BT363" s="181"/>
      <c r="BU363" s="181"/>
      <c r="BV363" s="181"/>
      <c r="BW363" s="181"/>
      <c r="BX363" s="181"/>
    </row>
    <row r="364" spans="2:76" s="71" customFormat="1" ht="18" customHeight="1" hidden="1"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1"/>
      <c r="BQ364" s="181"/>
      <c r="BR364" s="181"/>
      <c r="BS364" s="181"/>
      <c r="BT364" s="181"/>
      <c r="BU364" s="181"/>
      <c r="BV364" s="181"/>
      <c r="BW364" s="181"/>
      <c r="BX364" s="181"/>
    </row>
    <row r="365" spans="2:76" s="71" customFormat="1" ht="18" customHeight="1" hidden="1"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180"/>
      <c r="AL365" s="180"/>
      <c r="AM365" s="180"/>
      <c r="AN365" s="180"/>
      <c r="AO365" s="180"/>
      <c r="AP365" s="180"/>
      <c r="AQ365" s="180"/>
      <c r="AR365" s="180"/>
      <c r="AS365" s="180"/>
      <c r="AT365" s="180"/>
      <c r="AU365" s="180"/>
      <c r="AV365" s="180"/>
      <c r="AW365" s="180"/>
      <c r="AX365" s="180"/>
      <c r="AY365" s="180"/>
      <c r="AZ365" s="180"/>
      <c r="BA365" s="180"/>
      <c r="BB365" s="180"/>
      <c r="BC365" s="180"/>
      <c r="BD365" s="180"/>
      <c r="BE365" s="180"/>
      <c r="BF365" s="180"/>
      <c r="BG365" s="180"/>
      <c r="BH365" s="180"/>
      <c r="BI365" s="180"/>
      <c r="BJ365" s="180"/>
      <c r="BK365" s="180"/>
      <c r="BL365" s="180"/>
      <c r="BM365" s="180"/>
      <c r="BN365" s="180"/>
      <c r="BO365" s="180"/>
      <c r="BP365" s="181"/>
      <c r="BQ365" s="181"/>
      <c r="BR365" s="181"/>
      <c r="BS365" s="181"/>
      <c r="BT365" s="181"/>
      <c r="BU365" s="181"/>
      <c r="BV365" s="181"/>
      <c r="BW365" s="181"/>
      <c r="BX365" s="181"/>
    </row>
    <row r="366" spans="2:76" s="71" customFormat="1" ht="18" customHeight="1" hidden="1"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  <c r="AR366" s="180"/>
      <c r="AS366" s="180"/>
      <c r="AT366" s="180"/>
      <c r="AU366" s="180"/>
      <c r="AV366" s="180"/>
      <c r="AW366" s="180"/>
      <c r="AX366" s="180"/>
      <c r="AY366" s="180"/>
      <c r="AZ366" s="180"/>
      <c r="BA366" s="180"/>
      <c r="BB366" s="180"/>
      <c r="BC366" s="180"/>
      <c r="BD366" s="180"/>
      <c r="BE366" s="180"/>
      <c r="BF366" s="180"/>
      <c r="BG366" s="180"/>
      <c r="BH366" s="180"/>
      <c r="BI366" s="180"/>
      <c r="BJ366" s="180"/>
      <c r="BK366" s="180"/>
      <c r="BL366" s="180"/>
      <c r="BM366" s="180"/>
      <c r="BN366" s="180"/>
      <c r="BO366" s="180"/>
      <c r="BP366" s="181"/>
      <c r="BQ366" s="181"/>
      <c r="BR366" s="181"/>
      <c r="BS366" s="181"/>
      <c r="BT366" s="181"/>
      <c r="BU366" s="181"/>
      <c r="BV366" s="181"/>
      <c r="BW366" s="181"/>
      <c r="BX366" s="181"/>
    </row>
    <row r="367" spans="2:76" s="71" customFormat="1" ht="18" customHeight="1" hidden="1"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  <c r="AR367" s="180"/>
      <c r="AS367" s="180"/>
      <c r="AT367" s="180"/>
      <c r="AU367" s="180"/>
      <c r="AV367" s="180"/>
      <c r="AW367" s="180"/>
      <c r="AX367" s="180"/>
      <c r="AY367" s="180"/>
      <c r="AZ367" s="180"/>
      <c r="BA367" s="180"/>
      <c r="BB367" s="180"/>
      <c r="BC367" s="180"/>
      <c r="BD367" s="180"/>
      <c r="BE367" s="180"/>
      <c r="BF367" s="180"/>
      <c r="BG367" s="180"/>
      <c r="BH367" s="180"/>
      <c r="BI367" s="180"/>
      <c r="BJ367" s="180"/>
      <c r="BK367" s="180"/>
      <c r="BL367" s="180"/>
      <c r="BM367" s="180"/>
      <c r="BN367" s="180"/>
      <c r="BO367" s="180"/>
      <c r="BP367" s="181"/>
      <c r="BQ367" s="181"/>
      <c r="BR367" s="181"/>
      <c r="BS367" s="181"/>
      <c r="BT367" s="181"/>
      <c r="BU367" s="181"/>
      <c r="BV367" s="181"/>
      <c r="BW367" s="181"/>
      <c r="BX367" s="181"/>
    </row>
    <row r="368" spans="2:76" s="71" customFormat="1" ht="18" customHeight="1" hidden="1"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180"/>
      <c r="AL368" s="180"/>
      <c r="AM368" s="180"/>
      <c r="AN368" s="180"/>
      <c r="AO368" s="180"/>
      <c r="AP368" s="180"/>
      <c r="AQ368" s="180"/>
      <c r="AR368" s="180"/>
      <c r="AS368" s="180"/>
      <c r="AT368" s="180"/>
      <c r="AU368" s="180"/>
      <c r="AV368" s="180"/>
      <c r="AW368" s="180"/>
      <c r="AX368" s="180"/>
      <c r="AY368" s="180"/>
      <c r="AZ368" s="180"/>
      <c r="BA368" s="180"/>
      <c r="BB368" s="180"/>
      <c r="BC368" s="180"/>
      <c r="BD368" s="180"/>
      <c r="BE368" s="180"/>
      <c r="BF368" s="180"/>
      <c r="BG368" s="180"/>
      <c r="BH368" s="180"/>
      <c r="BI368" s="180"/>
      <c r="BJ368" s="180"/>
      <c r="BK368" s="180"/>
      <c r="BL368" s="180"/>
      <c r="BM368" s="180"/>
      <c r="BN368" s="180"/>
      <c r="BO368" s="180"/>
      <c r="BP368" s="181"/>
      <c r="BQ368" s="181"/>
      <c r="BR368" s="181"/>
      <c r="BS368" s="181"/>
      <c r="BT368" s="181"/>
      <c r="BU368" s="181"/>
      <c r="BV368" s="181"/>
      <c r="BW368" s="181"/>
      <c r="BX368" s="181"/>
    </row>
    <row r="369" spans="2:76" s="71" customFormat="1" ht="18" customHeight="1" hidden="1"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  <c r="AS369" s="180"/>
      <c r="AT369" s="180"/>
      <c r="AU369" s="180"/>
      <c r="AV369" s="180"/>
      <c r="AW369" s="180"/>
      <c r="AX369" s="180"/>
      <c r="AY369" s="180"/>
      <c r="AZ369" s="180"/>
      <c r="BA369" s="180"/>
      <c r="BB369" s="180"/>
      <c r="BC369" s="180"/>
      <c r="BD369" s="180"/>
      <c r="BE369" s="180"/>
      <c r="BF369" s="180"/>
      <c r="BG369" s="180"/>
      <c r="BH369" s="180"/>
      <c r="BI369" s="180"/>
      <c r="BJ369" s="180"/>
      <c r="BK369" s="180"/>
      <c r="BL369" s="180"/>
      <c r="BM369" s="180"/>
      <c r="BN369" s="180"/>
      <c r="BO369" s="180"/>
      <c r="BP369" s="181"/>
      <c r="BQ369" s="181"/>
      <c r="BR369" s="181"/>
      <c r="BS369" s="181"/>
      <c r="BT369" s="181"/>
      <c r="BU369" s="181"/>
      <c r="BV369" s="181"/>
      <c r="BW369" s="181"/>
      <c r="BX369" s="181"/>
    </row>
    <row r="370" spans="2:76" s="71" customFormat="1" ht="18" customHeight="1" hidden="1"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  <c r="AS370" s="180"/>
      <c r="AT370" s="180"/>
      <c r="AU370" s="180"/>
      <c r="AV370" s="180"/>
      <c r="AW370" s="180"/>
      <c r="AX370" s="180"/>
      <c r="AY370" s="180"/>
      <c r="AZ370" s="180"/>
      <c r="BA370" s="180"/>
      <c r="BB370" s="180"/>
      <c r="BC370" s="180"/>
      <c r="BD370" s="180"/>
      <c r="BE370" s="180"/>
      <c r="BF370" s="180"/>
      <c r="BG370" s="180"/>
      <c r="BH370" s="180"/>
      <c r="BI370" s="180"/>
      <c r="BJ370" s="180"/>
      <c r="BK370" s="180"/>
      <c r="BL370" s="180"/>
      <c r="BM370" s="180"/>
      <c r="BN370" s="180"/>
      <c r="BO370" s="180"/>
      <c r="BP370" s="181"/>
      <c r="BQ370" s="181"/>
      <c r="BR370" s="181"/>
      <c r="BS370" s="181"/>
      <c r="BT370" s="181"/>
      <c r="BU370" s="181"/>
      <c r="BV370" s="181"/>
      <c r="BW370" s="181"/>
      <c r="BX370" s="181"/>
    </row>
    <row r="371" spans="2:76" s="71" customFormat="1" ht="18" customHeight="1" hidden="1"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  <c r="AS371" s="180"/>
      <c r="AT371" s="180"/>
      <c r="AU371" s="180"/>
      <c r="AV371" s="180"/>
      <c r="AW371" s="180"/>
      <c r="AX371" s="180"/>
      <c r="AY371" s="180"/>
      <c r="AZ371" s="180"/>
      <c r="BA371" s="180"/>
      <c r="BB371" s="180"/>
      <c r="BC371" s="180"/>
      <c r="BD371" s="180"/>
      <c r="BE371" s="180"/>
      <c r="BF371" s="180"/>
      <c r="BG371" s="180"/>
      <c r="BH371" s="180"/>
      <c r="BI371" s="180"/>
      <c r="BJ371" s="180"/>
      <c r="BK371" s="180"/>
      <c r="BL371" s="180"/>
      <c r="BM371" s="180"/>
      <c r="BN371" s="180"/>
      <c r="BO371" s="180"/>
      <c r="BP371" s="181"/>
      <c r="BQ371" s="181"/>
      <c r="BR371" s="181"/>
      <c r="BS371" s="181"/>
      <c r="BT371" s="181"/>
      <c r="BU371" s="181"/>
      <c r="BV371" s="181"/>
      <c r="BW371" s="181"/>
      <c r="BX371" s="181"/>
    </row>
    <row r="372" spans="2:76" s="71" customFormat="1" ht="18" customHeight="1" hidden="1"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  <c r="AR372" s="180"/>
      <c r="AS372" s="180"/>
      <c r="AT372" s="180"/>
      <c r="AU372" s="180"/>
      <c r="AV372" s="180"/>
      <c r="AW372" s="180"/>
      <c r="AX372" s="180"/>
      <c r="AY372" s="180"/>
      <c r="AZ372" s="180"/>
      <c r="BA372" s="180"/>
      <c r="BB372" s="180"/>
      <c r="BC372" s="180"/>
      <c r="BD372" s="180"/>
      <c r="BE372" s="180"/>
      <c r="BF372" s="180"/>
      <c r="BG372" s="180"/>
      <c r="BH372" s="180"/>
      <c r="BI372" s="180"/>
      <c r="BJ372" s="180"/>
      <c r="BK372" s="180"/>
      <c r="BL372" s="180"/>
      <c r="BM372" s="180"/>
      <c r="BN372" s="180"/>
      <c r="BO372" s="180"/>
      <c r="BP372" s="181"/>
      <c r="BQ372" s="181"/>
      <c r="BR372" s="181"/>
      <c r="BS372" s="181"/>
      <c r="BT372" s="181"/>
      <c r="BU372" s="181"/>
      <c r="BV372" s="181"/>
      <c r="BW372" s="181"/>
      <c r="BX372" s="181"/>
    </row>
    <row r="373" spans="2:76" s="71" customFormat="1" ht="18" customHeight="1" hidden="1"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  <c r="AS373" s="180"/>
      <c r="AT373" s="180"/>
      <c r="AU373" s="180"/>
      <c r="AV373" s="180"/>
      <c r="AW373" s="180"/>
      <c r="AX373" s="180"/>
      <c r="AY373" s="180"/>
      <c r="AZ373" s="180"/>
      <c r="BA373" s="180"/>
      <c r="BB373" s="180"/>
      <c r="BC373" s="180"/>
      <c r="BD373" s="180"/>
      <c r="BE373" s="180"/>
      <c r="BF373" s="180"/>
      <c r="BG373" s="180"/>
      <c r="BH373" s="180"/>
      <c r="BI373" s="180"/>
      <c r="BJ373" s="180"/>
      <c r="BK373" s="180"/>
      <c r="BL373" s="180"/>
      <c r="BM373" s="180"/>
      <c r="BN373" s="180"/>
      <c r="BO373" s="180"/>
      <c r="BP373" s="181"/>
      <c r="BQ373" s="181"/>
      <c r="BR373" s="181"/>
      <c r="BS373" s="181"/>
      <c r="BT373" s="181"/>
      <c r="BU373" s="181"/>
      <c r="BV373" s="181"/>
      <c r="BW373" s="181"/>
      <c r="BX373" s="181"/>
    </row>
    <row r="374" spans="2:76" s="71" customFormat="1" ht="18" customHeight="1" hidden="1"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  <c r="BA374" s="180"/>
      <c r="BB374" s="180"/>
      <c r="BC374" s="180"/>
      <c r="BD374" s="180"/>
      <c r="BE374" s="180"/>
      <c r="BF374" s="180"/>
      <c r="BG374" s="180"/>
      <c r="BH374" s="180"/>
      <c r="BI374" s="180"/>
      <c r="BJ374" s="180"/>
      <c r="BK374" s="180"/>
      <c r="BL374" s="180"/>
      <c r="BM374" s="180"/>
      <c r="BN374" s="180"/>
      <c r="BO374" s="180"/>
      <c r="BP374" s="181"/>
      <c r="BQ374" s="181"/>
      <c r="BR374" s="181"/>
      <c r="BS374" s="181"/>
      <c r="BT374" s="181"/>
      <c r="BU374" s="181"/>
      <c r="BV374" s="181"/>
      <c r="BW374" s="181"/>
      <c r="BX374" s="181"/>
    </row>
    <row r="375" spans="2:76" s="71" customFormat="1" ht="18" customHeight="1" hidden="1"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  <c r="AR375" s="180"/>
      <c r="AS375" s="180"/>
      <c r="AT375" s="180"/>
      <c r="AU375" s="180"/>
      <c r="AV375" s="180"/>
      <c r="AW375" s="180"/>
      <c r="AX375" s="180"/>
      <c r="AY375" s="180"/>
      <c r="AZ375" s="180"/>
      <c r="BA375" s="180"/>
      <c r="BB375" s="180"/>
      <c r="BC375" s="180"/>
      <c r="BD375" s="180"/>
      <c r="BE375" s="180"/>
      <c r="BF375" s="180"/>
      <c r="BG375" s="180"/>
      <c r="BH375" s="180"/>
      <c r="BI375" s="180"/>
      <c r="BJ375" s="180"/>
      <c r="BK375" s="180"/>
      <c r="BL375" s="180"/>
      <c r="BM375" s="180"/>
      <c r="BN375" s="180"/>
      <c r="BO375" s="180"/>
      <c r="BP375" s="181"/>
      <c r="BQ375" s="181"/>
      <c r="BR375" s="181"/>
      <c r="BS375" s="181"/>
      <c r="BT375" s="181"/>
      <c r="BU375" s="181"/>
      <c r="BV375" s="181"/>
      <c r="BW375" s="181"/>
      <c r="BX375" s="181"/>
    </row>
    <row r="376" spans="2:76" s="71" customFormat="1" ht="18" customHeight="1" hidden="1"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  <c r="AF376" s="180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  <c r="AR376" s="180"/>
      <c r="AS376" s="180"/>
      <c r="AT376" s="180"/>
      <c r="AU376" s="180"/>
      <c r="AV376" s="180"/>
      <c r="AW376" s="180"/>
      <c r="AX376" s="180"/>
      <c r="AY376" s="180"/>
      <c r="AZ376" s="180"/>
      <c r="BA376" s="180"/>
      <c r="BB376" s="180"/>
      <c r="BC376" s="180"/>
      <c r="BD376" s="180"/>
      <c r="BE376" s="180"/>
      <c r="BF376" s="180"/>
      <c r="BG376" s="180"/>
      <c r="BH376" s="180"/>
      <c r="BI376" s="180"/>
      <c r="BJ376" s="180"/>
      <c r="BK376" s="180"/>
      <c r="BL376" s="180"/>
      <c r="BM376" s="180"/>
      <c r="BN376" s="180"/>
      <c r="BO376" s="180"/>
      <c r="BP376" s="181"/>
      <c r="BQ376" s="181"/>
      <c r="BR376" s="181"/>
      <c r="BS376" s="181"/>
      <c r="BT376" s="181"/>
      <c r="BU376" s="181"/>
      <c r="BV376" s="181"/>
      <c r="BW376" s="181"/>
      <c r="BX376" s="181"/>
    </row>
    <row r="377" spans="2:76" s="71" customFormat="1" ht="18" customHeight="1" hidden="1"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  <c r="AF377" s="180"/>
      <c r="AG377" s="180"/>
      <c r="AH377" s="180"/>
      <c r="AI377" s="180"/>
      <c r="AJ377" s="180"/>
      <c r="AK377" s="180"/>
      <c r="AL377" s="180"/>
      <c r="AM377" s="180"/>
      <c r="AN377" s="180"/>
      <c r="AO377" s="180"/>
      <c r="AP377" s="180"/>
      <c r="AQ377" s="180"/>
      <c r="AR377" s="180"/>
      <c r="AS377" s="180"/>
      <c r="AT377" s="180"/>
      <c r="AU377" s="180"/>
      <c r="AV377" s="180"/>
      <c r="AW377" s="180"/>
      <c r="AX377" s="180"/>
      <c r="AY377" s="180"/>
      <c r="AZ377" s="180"/>
      <c r="BA377" s="180"/>
      <c r="BB377" s="180"/>
      <c r="BC377" s="180"/>
      <c r="BD377" s="180"/>
      <c r="BE377" s="180"/>
      <c r="BF377" s="180"/>
      <c r="BG377" s="180"/>
      <c r="BH377" s="180"/>
      <c r="BI377" s="180"/>
      <c r="BJ377" s="180"/>
      <c r="BK377" s="180"/>
      <c r="BL377" s="180"/>
      <c r="BM377" s="180"/>
      <c r="BN377" s="180"/>
      <c r="BO377" s="180"/>
      <c r="BP377" s="181"/>
      <c r="BQ377" s="181"/>
      <c r="BR377" s="181"/>
      <c r="BS377" s="181"/>
      <c r="BT377" s="181"/>
      <c r="BU377" s="181"/>
      <c r="BV377" s="181"/>
      <c r="BW377" s="181"/>
      <c r="BX377" s="181"/>
    </row>
    <row r="378" spans="2:76" s="71" customFormat="1" ht="18" customHeight="1" hidden="1"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  <c r="AR378" s="180"/>
      <c r="AS378" s="180"/>
      <c r="AT378" s="180"/>
      <c r="AU378" s="180"/>
      <c r="AV378" s="180"/>
      <c r="AW378" s="180"/>
      <c r="AX378" s="180"/>
      <c r="AY378" s="180"/>
      <c r="AZ378" s="180"/>
      <c r="BA378" s="180"/>
      <c r="BB378" s="180"/>
      <c r="BC378" s="180"/>
      <c r="BD378" s="180"/>
      <c r="BE378" s="180"/>
      <c r="BF378" s="180"/>
      <c r="BG378" s="180"/>
      <c r="BH378" s="180"/>
      <c r="BI378" s="180"/>
      <c r="BJ378" s="180"/>
      <c r="BK378" s="180"/>
      <c r="BL378" s="180"/>
      <c r="BM378" s="180"/>
      <c r="BN378" s="180"/>
      <c r="BO378" s="180"/>
      <c r="BP378" s="181"/>
      <c r="BQ378" s="181"/>
      <c r="BR378" s="181"/>
      <c r="BS378" s="181"/>
      <c r="BT378" s="181"/>
      <c r="BU378" s="181"/>
      <c r="BV378" s="181"/>
      <c r="BW378" s="181"/>
      <c r="BX378" s="181"/>
    </row>
    <row r="379" spans="2:76" s="71" customFormat="1" ht="18" customHeight="1" hidden="1"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  <c r="BA379" s="180"/>
      <c r="BB379" s="180"/>
      <c r="BC379" s="180"/>
      <c r="BD379" s="180"/>
      <c r="BE379" s="180"/>
      <c r="BF379" s="180"/>
      <c r="BG379" s="180"/>
      <c r="BH379" s="180"/>
      <c r="BI379" s="180"/>
      <c r="BJ379" s="180"/>
      <c r="BK379" s="180"/>
      <c r="BL379" s="180"/>
      <c r="BM379" s="180"/>
      <c r="BN379" s="180"/>
      <c r="BO379" s="180"/>
      <c r="BP379" s="181"/>
      <c r="BQ379" s="181"/>
      <c r="BR379" s="181"/>
      <c r="BS379" s="181"/>
      <c r="BT379" s="181"/>
      <c r="BU379" s="181"/>
      <c r="BV379" s="181"/>
      <c r="BW379" s="181"/>
      <c r="BX379" s="181"/>
    </row>
    <row r="380" spans="2:76" s="71" customFormat="1" ht="18" customHeight="1" hidden="1"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  <c r="AR380" s="180"/>
      <c r="AS380" s="180"/>
      <c r="AT380" s="180"/>
      <c r="AU380" s="180"/>
      <c r="AV380" s="180"/>
      <c r="AW380" s="180"/>
      <c r="AX380" s="180"/>
      <c r="AY380" s="180"/>
      <c r="AZ380" s="180"/>
      <c r="BA380" s="180"/>
      <c r="BB380" s="180"/>
      <c r="BC380" s="180"/>
      <c r="BD380" s="180"/>
      <c r="BE380" s="180"/>
      <c r="BF380" s="180"/>
      <c r="BG380" s="180"/>
      <c r="BH380" s="180"/>
      <c r="BI380" s="180"/>
      <c r="BJ380" s="180"/>
      <c r="BK380" s="180"/>
      <c r="BL380" s="180"/>
      <c r="BM380" s="180"/>
      <c r="BN380" s="180"/>
      <c r="BO380" s="180"/>
      <c r="BP380" s="181"/>
      <c r="BQ380" s="181"/>
      <c r="BR380" s="181"/>
      <c r="BS380" s="181"/>
      <c r="BT380" s="181"/>
      <c r="BU380" s="181"/>
      <c r="BV380" s="181"/>
      <c r="BW380" s="181"/>
      <c r="BX380" s="181"/>
    </row>
    <row r="381" spans="2:76" s="71" customFormat="1" ht="18" customHeight="1" hidden="1"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0"/>
      <c r="AE381" s="180"/>
      <c r="AF381" s="180"/>
      <c r="AG381" s="180"/>
      <c r="AH381" s="180"/>
      <c r="AI381" s="180"/>
      <c r="AJ381" s="180"/>
      <c r="AK381" s="180"/>
      <c r="AL381" s="180"/>
      <c r="AM381" s="180"/>
      <c r="AN381" s="180"/>
      <c r="AO381" s="180"/>
      <c r="AP381" s="180"/>
      <c r="AQ381" s="180"/>
      <c r="AR381" s="180"/>
      <c r="AS381" s="180"/>
      <c r="AT381" s="180"/>
      <c r="AU381" s="180"/>
      <c r="AV381" s="180"/>
      <c r="AW381" s="180"/>
      <c r="AX381" s="180"/>
      <c r="AY381" s="180"/>
      <c r="AZ381" s="180"/>
      <c r="BA381" s="180"/>
      <c r="BB381" s="180"/>
      <c r="BC381" s="180"/>
      <c r="BD381" s="180"/>
      <c r="BE381" s="180"/>
      <c r="BF381" s="180"/>
      <c r="BG381" s="180"/>
      <c r="BH381" s="180"/>
      <c r="BI381" s="180"/>
      <c r="BJ381" s="180"/>
      <c r="BK381" s="180"/>
      <c r="BL381" s="180"/>
      <c r="BM381" s="180"/>
      <c r="BN381" s="180"/>
      <c r="BO381" s="180"/>
      <c r="BP381" s="181"/>
      <c r="BQ381" s="181"/>
      <c r="BR381" s="181"/>
      <c r="BS381" s="181"/>
      <c r="BT381" s="181"/>
      <c r="BU381" s="181"/>
      <c r="BV381" s="181"/>
      <c r="BW381" s="181"/>
      <c r="BX381" s="181"/>
    </row>
    <row r="382" spans="2:76" s="71" customFormat="1" ht="18" customHeight="1" hidden="1"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0"/>
      <c r="AE382" s="180"/>
      <c r="AF382" s="180"/>
      <c r="AG382" s="180"/>
      <c r="AH382" s="180"/>
      <c r="AI382" s="180"/>
      <c r="AJ382" s="180"/>
      <c r="AK382" s="180"/>
      <c r="AL382" s="180"/>
      <c r="AM382" s="180"/>
      <c r="AN382" s="180"/>
      <c r="AO382" s="180"/>
      <c r="AP382" s="180"/>
      <c r="AQ382" s="180"/>
      <c r="AR382" s="180"/>
      <c r="AS382" s="180"/>
      <c r="AT382" s="180"/>
      <c r="AU382" s="180"/>
      <c r="AV382" s="180"/>
      <c r="AW382" s="180"/>
      <c r="AX382" s="180"/>
      <c r="AY382" s="180"/>
      <c r="AZ382" s="180"/>
      <c r="BA382" s="180"/>
      <c r="BB382" s="180"/>
      <c r="BC382" s="180"/>
      <c r="BD382" s="180"/>
      <c r="BE382" s="180"/>
      <c r="BF382" s="180"/>
      <c r="BG382" s="180"/>
      <c r="BH382" s="180"/>
      <c r="BI382" s="180"/>
      <c r="BJ382" s="180"/>
      <c r="BK382" s="180"/>
      <c r="BL382" s="180"/>
      <c r="BM382" s="180"/>
      <c r="BN382" s="180"/>
      <c r="BO382" s="180"/>
      <c r="BP382" s="181"/>
      <c r="BQ382" s="181"/>
      <c r="BR382" s="181"/>
      <c r="BS382" s="181"/>
      <c r="BT382" s="181"/>
      <c r="BU382" s="181"/>
      <c r="BV382" s="181"/>
      <c r="BW382" s="181"/>
      <c r="BX382" s="181"/>
    </row>
    <row r="383" spans="2:76" s="71" customFormat="1" ht="18" customHeight="1" hidden="1"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  <c r="AE383" s="180"/>
      <c r="AF383" s="180"/>
      <c r="AG383" s="180"/>
      <c r="AH383" s="180"/>
      <c r="AI383" s="180"/>
      <c r="AJ383" s="180"/>
      <c r="AK383" s="180"/>
      <c r="AL383" s="180"/>
      <c r="AM383" s="180"/>
      <c r="AN383" s="180"/>
      <c r="AO383" s="180"/>
      <c r="AP383" s="180"/>
      <c r="AQ383" s="180"/>
      <c r="AR383" s="180"/>
      <c r="AS383" s="180"/>
      <c r="AT383" s="180"/>
      <c r="AU383" s="180"/>
      <c r="AV383" s="180"/>
      <c r="AW383" s="180"/>
      <c r="AX383" s="180"/>
      <c r="AY383" s="180"/>
      <c r="AZ383" s="180"/>
      <c r="BA383" s="180"/>
      <c r="BB383" s="180"/>
      <c r="BC383" s="180"/>
      <c r="BD383" s="180"/>
      <c r="BE383" s="180"/>
      <c r="BF383" s="180"/>
      <c r="BG383" s="180"/>
      <c r="BH383" s="180"/>
      <c r="BI383" s="180"/>
      <c r="BJ383" s="180"/>
      <c r="BK383" s="180"/>
      <c r="BL383" s="180"/>
      <c r="BM383" s="180"/>
      <c r="BN383" s="180"/>
      <c r="BO383" s="180"/>
      <c r="BP383" s="181"/>
      <c r="BQ383" s="181"/>
      <c r="BR383" s="181"/>
      <c r="BS383" s="181"/>
      <c r="BT383" s="181"/>
      <c r="BU383" s="181"/>
      <c r="BV383" s="181"/>
      <c r="BW383" s="181"/>
      <c r="BX383" s="181"/>
    </row>
    <row r="384" spans="2:76" s="71" customFormat="1" ht="18" customHeight="1" hidden="1"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  <c r="AR384" s="180"/>
      <c r="AS384" s="180"/>
      <c r="AT384" s="180"/>
      <c r="AU384" s="180"/>
      <c r="AV384" s="180"/>
      <c r="AW384" s="180"/>
      <c r="AX384" s="180"/>
      <c r="AY384" s="180"/>
      <c r="AZ384" s="180"/>
      <c r="BA384" s="180"/>
      <c r="BB384" s="180"/>
      <c r="BC384" s="180"/>
      <c r="BD384" s="180"/>
      <c r="BE384" s="180"/>
      <c r="BF384" s="180"/>
      <c r="BG384" s="180"/>
      <c r="BH384" s="180"/>
      <c r="BI384" s="180"/>
      <c r="BJ384" s="180"/>
      <c r="BK384" s="180"/>
      <c r="BL384" s="180"/>
      <c r="BM384" s="180"/>
      <c r="BN384" s="180"/>
      <c r="BO384" s="180"/>
      <c r="BP384" s="181"/>
      <c r="BQ384" s="181"/>
      <c r="BR384" s="181"/>
      <c r="BS384" s="181"/>
      <c r="BT384" s="181"/>
      <c r="BU384" s="181"/>
      <c r="BV384" s="181"/>
      <c r="BW384" s="181"/>
      <c r="BX384" s="181"/>
    </row>
    <row r="385" spans="2:76" s="71" customFormat="1" ht="18" customHeight="1" hidden="1"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  <c r="AS385" s="180"/>
      <c r="AT385" s="180"/>
      <c r="AU385" s="180"/>
      <c r="AV385" s="180"/>
      <c r="AW385" s="180"/>
      <c r="AX385" s="180"/>
      <c r="AY385" s="180"/>
      <c r="AZ385" s="180"/>
      <c r="BA385" s="180"/>
      <c r="BB385" s="180"/>
      <c r="BC385" s="180"/>
      <c r="BD385" s="180"/>
      <c r="BE385" s="180"/>
      <c r="BF385" s="180"/>
      <c r="BG385" s="180"/>
      <c r="BH385" s="180"/>
      <c r="BI385" s="180"/>
      <c r="BJ385" s="180"/>
      <c r="BK385" s="180"/>
      <c r="BL385" s="180"/>
      <c r="BM385" s="180"/>
      <c r="BN385" s="180"/>
      <c r="BO385" s="180"/>
      <c r="BP385" s="181"/>
      <c r="BQ385" s="181"/>
      <c r="BR385" s="181"/>
      <c r="BS385" s="181"/>
      <c r="BT385" s="181"/>
      <c r="BU385" s="181"/>
      <c r="BV385" s="181"/>
      <c r="BW385" s="181"/>
      <c r="BX385" s="181"/>
    </row>
    <row r="386" spans="2:76" s="71" customFormat="1" ht="18" customHeight="1" hidden="1"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  <c r="AS386" s="180"/>
      <c r="AT386" s="180"/>
      <c r="AU386" s="180"/>
      <c r="AV386" s="180"/>
      <c r="AW386" s="180"/>
      <c r="AX386" s="180"/>
      <c r="AY386" s="180"/>
      <c r="AZ386" s="180"/>
      <c r="BA386" s="180"/>
      <c r="BB386" s="180"/>
      <c r="BC386" s="180"/>
      <c r="BD386" s="180"/>
      <c r="BE386" s="180"/>
      <c r="BF386" s="180"/>
      <c r="BG386" s="180"/>
      <c r="BH386" s="180"/>
      <c r="BI386" s="180"/>
      <c r="BJ386" s="180"/>
      <c r="BK386" s="180"/>
      <c r="BL386" s="180"/>
      <c r="BM386" s="180"/>
      <c r="BN386" s="180"/>
      <c r="BO386" s="180"/>
      <c r="BP386" s="181"/>
      <c r="BQ386" s="181"/>
      <c r="BR386" s="181"/>
      <c r="BS386" s="181"/>
      <c r="BT386" s="181"/>
      <c r="BU386" s="181"/>
      <c r="BV386" s="181"/>
      <c r="BW386" s="181"/>
      <c r="BX386" s="181"/>
    </row>
    <row r="387" spans="2:76" s="71" customFormat="1" ht="18" customHeight="1" hidden="1"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  <c r="AS387" s="180"/>
      <c r="AT387" s="180"/>
      <c r="AU387" s="180"/>
      <c r="AV387" s="180"/>
      <c r="AW387" s="180"/>
      <c r="AX387" s="180"/>
      <c r="AY387" s="180"/>
      <c r="AZ387" s="180"/>
      <c r="BA387" s="180"/>
      <c r="BB387" s="180"/>
      <c r="BC387" s="180"/>
      <c r="BD387" s="180"/>
      <c r="BE387" s="180"/>
      <c r="BF387" s="180"/>
      <c r="BG387" s="180"/>
      <c r="BH387" s="180"/>
      <c r="BI387" s="180"/>
      <c r="BJ387" s="180"/>
      <c r="BK387" s="180"/>
      <c r="BL387" s="180"/>
      <c r="BM387" s="180"/>
      <c r="BN387" s="180"/>
      <c r="BO387" s="180"/>
      <c r="BP387" s="181"/>
      <c r="BQ387" s="181"/>
      <c r="BR387" s="181"/>
      <c r="BS387" s="181"/>
      <c r="BT387" s="181"/>
      <c r="BU387" s="181"/>
      <c r="BV387" s="181"/>
      <c r="BW387" s="181"/>
      <c r="BX387" s="181"/>
    </row>
    <row r="388" spans="2:76" s="71" customFormat="1" ht="18" customHeight="1" hidden="1"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  <c r="AS388" s="180"/>
      <c r="AT388" s="180"/>
      <c r="AU388" s="180"/>
      <c r="AV388" s="180"/>
      <c r="AW388" s="180"/>
      <c r="AX388" s="180"/>
      <c r="AY388" s="180"/>
      <c r="AZ388" s="180"/>
      <c r="BA388" s="180"/>
      <c r="BB388" s="180"/>
      <c r="BC388" s="180"/>
      <c r="BD388" s="180"/>
      <c r="BE388" s="180"/>
      <c r="BF388" s="180"/>
      <c r="BG388" s="180"/>
      <c r="BH388" s="180"/>
      <c r="BI388" s="180"/>
      <c r="BJ388" s="180"/>
      <c r="BK388" s="180"/>
      <c r="BL388" s="180"/>
      <c r="BM388" s="180"/>
      <c r="BN388" s="180"/>
      <c r="BO388" s="180"/>
      <c r="BP388" s="181"/>
      <c r="BQ388" s="181"/>
      <c r="BR388" s="181"/>
      <c r="BS388" s="181"/>
      <c r="BT388" s="181"/>
      <c r="BU388" s="181"/>
      <c r="BV388" s="181"/>
      <c r="BW388" s="181"/>
      <c r="BX388" s="181"/>
    </row>
    <row r="389" spans="2:76" s="71" customFormat="1" ht="18" customHeight="1" hidden="1"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0"/>
      <c r="AT389" s="180"/>
      <c r="AU389" s="180"/>
      <c r="AV389" s="180"/>
      <c r="AW389" s="180"/>
      <c r="AX389" s="180"/>
      <c r="AY389" s="180"/>
      <c r="AZ389" s="180"/>
      <c r="BA389" s="180"/>
      <c r="BB389" s="180"/>
      <c r="BC389" s="180"/>
      <c r="BD389" s="180"/>
      <c r="BE389" s="180"/>
      <c r="BF389" s="180"/>
      <c r="BG389" s="180"/>
      <c r="BH389" s="180"/>
      <c r="BI389" s="180"/>
      <c r="BJ389" s="180"/>
      <c r="BK389" s="180"/>
      <c r="BL389" s="180"/>
      <c r="BM389" s="180"/>
      <c r="BN389" s="180"/>
      <c r="BO389" s="180"/>
      <c r="BP389" s="181"/>
      <c r="BQ389" s="181"/>
      <c r="BR389" s="181"/>
      <c r="BS389" s="181"/>
      <c r="BT389" s="181"/>
      <c r="BU389" s="181"/>
      <c r="BV389" s="181"/>
      <c r="BW389" s="181"/>
      <c r="BX389" s="181"/>
    </row>
    <row r="390" spans="2:76" s="71" customFormat="1" ht="18" customHeight="1" hidden="1"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  <c r="AS390" s="180"/>
      <c r="AT390" s="180"/>
      <c r="AU390" s="180"/>
      <c r="AV390" s="180"/>
      <c r="AW390" s="180"/>
      <c r="AX390" s="180"/>
      <c r="AY390" s="180"/>
      <c r="AZ390" s="180"/>
      <c r="BA390" s="180"/>
      <c r="BB390" s="180"/>
      <c r="BC390" s="180"/>
      <c r="BD390" s="180"/>
      <c r="BE390" s="180"/>
      <c r="BF390" s="180"/>
      <c r="BG390" s="180"/>
      <c r="BH390" s="180"/>
      <c r="BI390" s="180"/>
      <c r="BJ390" s="180"/>
      <c r="BK390" s="180"/>
      <c r="BL390" s="180"/>
      <c r="BM390" s="180"/>
      <c r="BN390" s="180"/>
      <c r="BO390" s="180"/>
      <c r="BP390" s="181"/>
      <c r="BQ390" s="181"/>
      <c r="BR390" s="181"/>
      <c r="BS390" s="181"/>
      <c r="BT390" s="181"/>
      <c r="BU390" s="181"/>
      <c r="BV390" s="181"/>
      <c r="BW390" s="181"/>
      <c r="BX390" s="181"/>
    </row>
    <row r="391" spans="2:76" s="71" customFormat="1" ht="18" customHeight="1" hidden="1"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  <c r="AS391" s="180"/>
      <c r="AT391" s="180"/>
      <c r="AU391" s="180"/>
      <c r="AV391" s="180"/>
      <c r="AW391" s="180"/>
      <c r="AX391" s="180"/>
      <c r="AY391" s="180"/>
      <c r="AZ391" s="180"/>
      <c r="BA391" s="180"/>
      <c r="BB391" s="180"/>
      <c r="BC391" s="180"/>
      <c r="BD391" s="180"/>
      <c r="BE391" s="180"/>
      <c r="BF391" s="180"/>
      <c r="BG391" s="180"/>
      <c r="BH391" s="180"/>
      <c r="BI391" s="180"/>
      <c r="BJ391" s="180"/>
      <c r="BK391" s="180"/>
      <c r="BL391" s="180"/>
      <c r="BM391" s="180"/>
      <c r="BN391" s="180"/>
      <c r="BO391" s="180"/>
      <c r="BP391" s="181"/>
      <c r="BQ391" s="181"/>
      <c r="BR391" s="181"/>
      <c r="BS391" s="181"/>
      <c r="BT391" s="181"/>
      <c r="BU391" s="181"/>
      <c r="BV391" s="181"/>
      <c r="BW391" s="181"/>
      <c r="BX391" s="181"/>
    </row>
    <row r="392" spans="2:76" s="71" customFormat="1" ht="18" customHeight="1" hidden="1"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80"/>
      <c r="AT392" s="180"/>
      <c r="AU392" s="180"/>
      <c r="AV392" s="180"/>
      <c r="AW392" s="180"/>
      <c r="AX392" s="180"/>
      <c r="AY392" s="180"/>
      <c r="AZ392" s="180"/>
      <c r="BA392" s="180"/>
      <c r="BB392" s="180"/>
      <c r="BC392" s="180"/>
      <c r="BD392" s="180"/>
      <c r="BE392" s="180"/>
      <c r="BF392" s="180"/>
      <c r="BG392" s="180"/>
      <c r="BH392" s="180"/>
      <c r="BI392" s="180"/>
      <c r="BJ392" s="180"/>
      <c r="BK392" s="180"/>
      <c r="BL392" s="180"/>
      <c r="BM392" s="180"/>
      <c r="BN392" s="180"/>
      <c r="BO392" s="180"/>
      <c r="BP392" s="181"/>
      <c r="BQ392" s="181"/>
      <c r="BR392" s="181"/>
      <c r="BS392" s="181"/>
      <c r="BT392" s="181"/>
      <c r="BU392" s="181"/>
      <c r="BV392" s="181"/>
      <c r="BW392" s="181"/>
      <c r="BX392" s="181"/>
    </row>
    <row r="393" spans="2:76" s="71" customFormat="1" ht="18" customHeight="1" hidden="1"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  <c r="AR393" s="180"/>
      <c r="AS393" s="180"/>
      <c r="AT393" s="180"/>
      <c r="AU393" s="180"/>
      <c r="AV393" s="180"/>
      <c r="AW393" s="180"/>
      <c r="AX393" s="180"/>
      <c r="AY393" s="180"/>
      <c r="AZ393" s="180"/>
      <c r="BA393" s="180"/>
      <c r="BB393" s="180"/>
      <c r="BC393" s="180"/>
      <c r="BD393" s="180"/>
      <c r="BE393" s="180"/>
      <c r="BF393" s="180"/>
      <c r="BG393" s="180"/>
      <c r="BH393" s="180"/>
      <c r="BI393" s="180"/>
      <c r="BJ393" s="180"/>
      <c r="BK393" s="180"/>
      <c r="BL393" s="180"/>
      <c r="BM393" s="180"/>
      <c r="BN393" s="180"/>
      <c r="BO393" s="180"/>
      <c r="BP393" s="181"/>
      <c r="BQ393" s="181"/>
      <c r="BR393" s="181"/>
      <c r="BS393" s="181"/>
      <c r="BT393" s="181"/>
      <c r="BU393" s="181"/>
      <c r="BV393" s="181"/>
      <c r="BW393" s="181"/>
      <c r="BX393" s="181"/>
    </row>
    <row r="394" spans="2:76" s="71" customFormat="1" ht="18" customHeight="1" hidden="1"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0"/>
      <c r="AE394" s="180"/>
      <c r="AF394" s="180"/>
      <c r="AG394" s="180"/>
      <c r="AH394" s="180"/>
      <c r="AI394" s="180"/>
      <c r="AJ394" s="180"/>
      <c r="AK394" s="180"/>
      <c r="AL394" s="180"/>
      <c r="AM394" s="180"/>
      <c r="AN394" s="180"/>
      <c r="AO394" s="180"/>
      <c r="AP394" s="180"/>
      <c r="AQ394" s="180"/>
      <c r="AR394" s="180"/>
      <c r="AS394" s="180"/>
      <c r="AT394" s="180"/>
      <c r="AU394" s="180"/>
      <c r="AV394" s="180"/>
      <c r="AW394" s="180"/>
      <c r="AX394" s="180"/>
      <c r="AY394" s="180"/>
      <c r="AZ394" s="180"/>
      <c r="BA394" s="180"/>
      <c r="BB394" s="180"/>
      <c r="BC394" s="180"/>
      <c r="BD394" s="180"/>
      <c r="BE394" s="180"/>
      <c r="BF394" s="180"/>
      <c r="BG394" s="180"/>
      <c r="BH394" s="180"/>
      <c r="BI394" s="180"/>
      <c r="BJ394" s="180"/>
      <c r="BK394" s="180"/>
      <c r="BL394" s="180"/>
      <c r="BM394" s="180"/>
      <c r="BN394" s="180"/>
      <c r="BO394" s="180"/>
      <c r="BP394" s="181"/>
      <c r="BQ394" s="181"/>
      <c r="BR394" s="181"/>
      <c r="BS394" s="181"/>
      <c r="BT394" s="181"/>
      <c r="BU394" s="181"/>
      <c r="BV394" s="181"/>
      <c r="BW394" s="181"/>
      <c r="BX394" s="181"/>
    </row>
    <row r="395" spans="2:76" s="71" customFormat="1" ht="18" customHeight="1" hidden="1"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  <c r="AE395" s="180"/>
      <c r="AF395" s="180"/>
      <c r="AG395" s="180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180"/>
      <c r="AR395" s="180"/>
      <c r="AS395" s="180"/>
      <c r="AT395" s="180"/>
      <c r="AU395" s="180"/>
      <c r="AV395" s="180"/>
      <c r="AW395" s="180"/>
      <c r="AX395" s="180"/>
      <c r="AY395" s="180"/>
      <c r="AZ395" s="180"/>
      <c r="BA395" s="180"/>
      <c r="BB395" s="180"/>
      <c r="BC395" s="180"/>
      <c r="BD395" s="180"/>
      <c r="BE395" s="180"/>
      <c r="BF395" s="180"/>
      <c r="BG395" s="180"/>
      <c r="BH395" s="180"/>
      <c r="BI395" s="180"/>
      <c r="BJ395" s="180"/>
      <c r="BK395" s="180"/>
      <c r="BL395" s="180"/>
      <c r="BM395" s="180"/>
      <c r="BN395" s="180"/>
      <c r="BO395" s="180"/>
      <c r="BP395" s="181"/>
      <c r="BQ395" s="181"/>
      <c r="BR395" s="181"/>
      <c r="BS395" s="181"/>
      <c r="BT395" s="181"/>
      <c r="BU395" s="181"/>
      <c r="BV395" s="181"/>
      <c r="BW395" s="181"/>
      <c r="BX395" s="181"/>
    </row>
    <row r="396" spans="2:76" s="71" customFormat="1" ht="18" customHeight="1" hidden="1"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  <c r="AB396" s="180"/>
      <c r="AC396" s="180"/>
      <c r="AD396" s="180"/>
      <c r="AE396" s="180"/>
      <c r="AF396" s="180"/>
      <c r="AG396" s="180"/>
      <c r="AH396" s="180"/>
      <c r="AI396" s="180"/>
      <c r="AJ396" s="180"/>
      <c r="AK396" s="180"/>
      <c r="AL396" s="180"/>
      <c r="AM396" s="180"/>
      <c r="AN396" s="180"/>
      <c r="AO396" s="180"/>
      <c r="AP396" s="180"/>
      <c r="AQ396" s="180"/>
      <c r="AR396" s="180"/>
      <c r="AS396" s="180"/>
      <c r="AT396" s="180"/>
      <c r="AU396" s="180"/>
      <c r="AV396" s="180"/>
      <c r="AW396" s="180"/>
      <c r="AX396" s="180"/>
      <c r="AY396" s="180"/>
      <c r="AZ396" s="180"/>
      <c r="BA396" s="180"/>
      <c r="BB396" s="180"/>
      <c r="BC396" s="180"/>
      <c r="BD396" s="180"/>
      <c r="BE396" s="180"/>
      <c r="BF396" s="180"/>
      <c r="BG396" s="180"/>
      <c r="BH396" s="180"/>
      <c r="BI396" s="180"/>
      <c r="BJ396" s="180"/>
      <c r="BK396" s="180"/>
      <c r="BL396" s="180"/>
      <c r="BM396" s="180"/>
      <c r="BN396" s="180"/>
      <c r="BO396" s="180"/>
      <c r="BP396" s="181"/>
      <c r="BQ396" s="181"/>
      <c r="BR396" s="181"/>
      <c r="BS396" s="181"/>
      <c r="BT396" s="181"/>
      <c r="BU396" s="181"/>
      <c r="BV396" s="181"/>
      <c r="BW396" s="181"/>
      <c r="BX396" s="181"/>
    </row>
    <row r="397" spans="2:76" s="71" customFormat="1" ht="18" customHeight="1" hidden="1"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  <c r="AE397" s="180"/>
      <c r="AF397" s="180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  <c r="AR397" s="180"/>
      <c r="AS397" s="180"/>
      <c r="AT397" s="180"/>
      <c r="AU397" s="180"/>
      <c r="AV397" s="180"/>
      <c r="AW397" s="180"/>
      <c r="AX397" s="180"/>
      <c r="AY397" s="180"/>
      <c r="AZ397" s="180"/>
      <c r="BA397" s="180"/>
      <c r="BB397" s="180"/>
      <c r="BC397" s="180"/>
      <c r="BD397" s="180"/>
      <c r="BE397" s="180"/>
      <c r="BF397" s="180"/>
      <c r="BG397" s="180"/>
      <c r="BH397" s="180"/>
      <c r="BI397" s="180"/>
      <c r="BJ397" s="180"/>
      <c r="BK397" s="180"/>
      <c r="BL397" s="180"/>
      <c r="BM397" s="180"/>
      <c r="BN397" s="180"/>
      <c r="BO397" s="180"/>
      <c r="BP397" s="181"/>
      <c r="BQ397" s="181"/>
      <c r="BR397" s="181"/>
      <c r="BS397" s="181"/>
      <c r="BT397" s="181"/>
      <c r="BU397" s="181"/>
      <c r="BV397" s="181"/>
      <c r="BW397" s="181"/>
      <c r="BX397" s="181"/>
    </row>
    <row r="398" spans="2:76" s="71" customFormat="1" ht="18" customHeight="1" hidden="1"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  <c r="AE398" s="180"/>
      <c r="AF398" s="180"/>
      <c r="AG398" s="180"/>
      <c r="AH398" s="180"/>
      <c r="AI398" s="180"/>
      <c r="AJ398" s="180"/>
      <c r="AK398" s="180"/>
      <c r="AL398" s="180"/>
      <c r="AM398" s="180"/>
      <c r="AN398" s="180"/>
      <c r="AO398" s="180"/>
      <c r="AP398" s="180"/>
      <c r="AQ398" s="180"/>
      <c r="AR398" s="180"/>
      <c r="AS398" s="180"/>
      <c r="AT398" s="180"/>
      <c r="AU398" s="180"/>
      <c r="AV398" s="180"/>
      <c r="AW398" s="180"/>
      <c r="AX398" s="180"/>
      <c r="AY398" s="180"/>
      <c r="AZ398" s="180"/>
      <c r="BA398" s="180"/>
      <c r="BB398" s="180"/>
      <c r="BC398" s="180"/>
      <c r="BD398" s="180"/>
      <c r="BE398" s="180"/>
      <c r="BF398" s="180"/>
      <c r="BG398" s="180"/>
      <c r="BH398" s="180"/>
      <c r="BI398" s="180"/>
      <c r="BJ398" s="180"/>
      <c r="BK398" s="180"/>
      <c r="BL398" s="180"/>
      <c r="BM398" s="180"/>
      <c r="BN398" s="180"/>
      <c r="BO398" s="180"/>
      <c r="BP398" s="181"/>
      <c r="BQ398" s="181"/>
      <c r="BR398" s="181"/>
      <c r="BS398" s="181"/>
      <c r="BT398" s="181"/>
      <c r="BU398" s="181"/>
      <c r="BV398" s="181"/>
      <c r="BW398" s="181"/>
      <c r="BX398" s="181"/>
    </row>
    <row r="399" spans="2:76" s="71" customFormat="1" ht="18" customHeight="1" hidden="1"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0"/>
      <c r="AZ399" s="180"/>
      <c r="BA399" s="180"/>
      <c r="BB399" s="180"/>
      <c r="BC399" s="180"/>
      <c r="BD399" s="180"/>
      <c r="BE399" s="180"/>
      <c r="BF399" s="180"/>
      <c r="BG399" s="180"/>
      <c r="BH399" s="180"/>
      <c r="BI399" s="180"/>
      <c r="BJ399" s="180"/>
      <c r="BK399" s="180"/>
      <c r="BL399" s="180"/>
      <c r="BM399" s="180"/>
      <c r="BN399" s="180"/>
      <c r="BO399" s="180"/>
      <c r="BP399" s="181"/>
      <c r="BQ399" s="181"/>
      <c r="BR399" s="181"/>
      <c r="BS399" s="181"/>
      <c r="BT399" s="181"/>
      <c r="BU399" s="181"/>
      <c r="BV399" s="181"/>
      <c r="BW399" s="181"/>
      <c r="BX399" s="181"/>
    </row>
    <row r="400" spans="2:76" s="71" customFormat="1" ht="18" customHeight="1" hidden="1"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0"/>
      <c r="AM400" s="180"/>
      <c r="AN400" s="180"/>
      <c r="AO400" s="180"/>
      <c r="AP400" s="180"/>
      <c r="AQ400" s="180"/>
      <c r="AR400" s="180"/>
      <c r="AS400" s="180"/>
      <c r="AT400" s="180"/>
      <c r="AU400" s="180"/>
      <c r="AV400" s="180"/>
      <c r="AW400" s="180"/>
      <c r="AX400" s="180"/>
      <c r="AY400" s="180"/>
      <c r="AZ400" s="180"/>
      <c r="BA400" s="180"/>
      <c r="BB400" s="180"/>
      <c r="BC400" s="180"/>
      <c r="BD400" s="180"/>
      <c r="BE400" s="180"/>
      <c r="BF400" s="180"/>
      <c r="BG400" s="180"/>
      <c r="BH400" s="180"/>
      <c r="BI400" s="180"/>
      <c r="BJ400" s="180"/>
      <c r="BK400" s="180"/>
      <c r="BL400" s="180"/>
      <c r="BM400" s="180"/>
      <c r="BN400" s="180"/>
      <c r="BO400" s="180"/>
      <c r="BP400" s="181"/>
      <c r="BQ400" s="181"/>
      <c r="BR400" s="181"/>
      <c r="BS400" s="181"/>
      <c r="BT400" s="181"/>
      <c r="BU400" s="181"/>
      <c r="BV400" s="181"/>
      <c r="BW400" s="181"/>
      <c r="BX400" s="181"/>
    </row>
    <row r="401" spans="2:76" s="71" customFormat="1" ht="18" customHeight="1" hidden="1"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0"/>
      <c r="AM401" s="180"/>
      <c r="AN401" s="180"/>
      <c r="AO401" s="180"/>
      <c r="AP401" s="180"/>
      <c r="AQ401" s="180"/>
      <c r="AR401" s="180"/>
      <c r="AS401" s="180"/>
      <c r="AT401" s="180"/>
      <c r="AU401" s="180"/>
      <c r="AV401" s="180"/>
      <c r="AW401" s="180"/>
      <c r="AX401" s="180"/>
      <c r="AY401" s="180"/>
      <c r="AZ401" s="180"/>
      <c r="BA401" s="180"/>
      <c r="BB401" s="180"/>
      <c r="BC401" s="180"/>
      <c r="BD401" s="180"/>
      <c r="BE401" s="180"/>
      <c r="BF401" s="180"/>
      <c r="BG401" s="180"/>
      <c r="BH401" s="180"/>
      <c r="BI401" s="180"/>
      <c r="BJ401" s="180"/>
      <c r="BK401" s="180"/>
      <c r="BL401" s="180"/>
      <c r="BM401" s="180"/>
      <c r="BN401" s="180"/>
      <c r="BO401" s="180"/>
      <c r="BP401" s="181"/>
      <c r="BQ401" s="181"/>
      <c r="BR401" s="181"/>
      <c r="BS401" s="181"/>
      <c r="BT401" s="181"/>
      <c r="BU401" s="181"/>
      <c r="BV401" s="181"/>
      <c r="BW401" s="181"/>
      <c r="BX401" s="181"/>
    </row>
    <row r="402" spans="2:76" s="71" customFormat="1" ht="18" customHeight="1" hidden="1"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  <c r="AS402" s="180"/>
      <c r="AT402" s="180"/>
      <c r="AU402" s="180"/>
      <c r="AV402" s="180"/>
      <c r="AW402" s="180"/>
      <c r="AX402" s="180"/>
      <c r="AY402" s="180"/>
      <c r="AZ402" s="180"/>
      <c r="BA402" s="180"/>
      <c r="BB402" s="180"/>
      <c r="BC402" s="180"/>
      <c r="BD402" s="180"/>
      <c r="BE402" s="180"/>
      <c r="BF402" s="180"/>
      <c r="BG402" s="180"/>
      <c r="BH402" s="180"/>
      <c r="BI402" s="180"/>
      <c r="BJ402" s="180"/>
      <c r="BK402" s="180"/>
      <c r="BL402" s="180"/>
      <c r="BM402" s="180"/>
      <c r="BN402" s="180"/>
      <c r="BO402" s="180"/>
      <c r="BP402" s="181"/>
      <c r="BQ402" s="181"/>
      <c r="BR402" s="181"/>
      <c r="BS402" s="181"/>
      <c r="BT402" s="181"/>
      <c r="BU402" s="181"/>
      <c r="BV402" s="181"/>
      <c r="BW402" s="181"/>
      <c r="BX402" s="181"/>
    </row>
    <row r="403" spans="2:76" s="71" customFormat="1" ht="18" customHeight="1" hidden="1"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0"/>
      <c r="AT403" s="180"/>
      <c r="AU403" s="180"/>
      <c r="AV403" s="180"/>
      <c r="AW403" s="180"/>
      <c r="AX403" s="180"/>
      <c r="AY403" s="180"/>
      <c r="AZ403" s="180"/>
      <c r="BA403" s="180"/>
      <c r="BB403" s="180"/>
      <c r="BC403" s="180"/>
      <c r="BD403" s="180"/>
      <c r="BE403" s="180"/>
      <c r="BF403" s="180"/>
      <c r="BG403" s="180"/>
      <c r="BH403" s="180"/>
      <c r="BI403" s="180"/>
      <c r="BJ403" s="180"/>
      <c r="BK403" s="180"/>
      <c r="BL403" s="180"/>
      <c r="BM403" s="180"/>
      <c r="BN403" s="180"/>
      <c r="BO403" s="180"/>
      <c r="BP403" s="181"/>
      <c r="BQ403" s="181"/>
      <c r="BR403" s="181"/>
      <c r="BS403" s="181"/>
      <c r="BT403" s="181"/>
      <c r="BU403" s="181"/>
      <c r="BV403" s="181"/>
      <c r="BW403" s="181"/>
      <c r="BX403" s="181"/>
    </row>
    <row r="404" spans="2:76" s="71" customFormat="1" ht="18" customHeight="1" hidden="1"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80"/>
      <c r="AT404" s="180"/>
      <c r="AU404" s="180"/>
      <c r="AV404" s="180"/>
      <c r="AW404" s="180"/>
      <c r="AX404" s="180"/>
      <c r="AY404" s="180"/>
      <c r="AZ404" s="180"/>
      <c r="BA404" s="180"/>
      <c r="BB404" s="180"/>
      <c r="BC404" s="180"/>
      <c r="BD404" s="180"/>
      <c r="BE404" s="180"/>
      <c r="BF404" s="180"/>
      <c r="BG404" s="180"/>
      <c r="BH404" s="180"/>
      <c r="BI404" s="180"/>
      <c r="BJ404" s="180"/>
      <c r="BK404" s="180"/>
      <c r="BL404" s="180"/>
      <c r="BM404" s="180"/>
      <c r="BN404" s="180"/>
      <c r="BO404" s="180"/>
      <c r="BP404" s="181"/>
      <c r="BQ404" s="181"/>
      <c r="BR404" s="181"/>
      <c r="BS404" s="181"/>
      <c r="BT404" s="181"/>
      <c r="BU404" s="181"/>
      <c r="BV404" s="181"/>
      <c r="BW404" s="181"/>
      <c r="BX404" s="181"/>
    </row>
    <row r="405" spans="2:76" s="71" customFormat="1" ht="18" customHeight="1" hidden="1"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80"/>
      <c r="AT405" s="180"/>
      <c r="AU405" s="180"/>
      <c r="AV405" s="180"/>
      <c r="AW405" s="180"/>
      <c r="AX405" s="180"/>
      <c r="AY405" s="180"/>
      <c r="AZ405" s="180"/>
      <c r="BA405" s="180"/>
      <c r="BB405" s="180"/>
      <c r="BC405" s="180"/>
      <c r="BD405" s="180"/>
      <c r="BE405" s="180"/>
      <c r="BF405" s="180"/>
      <c r="BG405" s="180"/>
      <c r="BH405" s="180"/>
      <c r="BI405" s="180"/>
      <c r="BJ405" s="180"/>
      <c r="BK405" s="180"/>
      <c r="BL405" s="180"/>
      <c r="BM405" s="180"/>
      <c r="BN405" s="180"/>
      <c r="BO405" s="180"/>
      <c r="BP405" s="181"/>
      <c r="BQ405" s="181"/>
      <c r="BR405" s="181"/>
      <c r="BS405" s="181"/>
      <c r="BT405" s="181"/>
      <c r="BU405" s="181"/>
      <c r="BV405" s="181"/>
      <c r="BW405" s="181"/>
      <c r="BX405" s="181"/>
    </row>
    <row r="406" spans="2:76" s="71" customFormat="1" ht="18" customHeight="1" hidden="1"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80"/>
      <c r="AT406" s="180"/>
      <c r="AU406" s="180"/>
      <c r="AV406" s="180"/>
      <c r="AW406" s="180"/>
      <c r="AX406" s="180"/>
      <c r="AY406" s="180"/>
      <c r="AZ406" s="180"/>
      <c r="BA406" s="180"/>
      <c r="BB406" s="180"/>
      <c r="BC406" s="180"/>
      <c r="BD406" s="180"/>
      <c r="BE406" s="180"/>
      <c r="BF406" s="180"/>
      <c r="BG406" s="180"/>
      <c r="BH406" s="180"/>
      <c r="BI406" s="180"/>
      <c r="BJ406" s="180"/>
      <c r="BK406" s="180"/>
      <c r="BL406" s="180"/>
      <c r="BM406" s="180"/>
      <c r="BN406" s="180"/>
      <c r="BO406" s="180"/>
      <c r="BP406" s="181"/>
      <c r="BQ406" s="181"/>
      <c r="BR406" s="181"/>
      <c r="BS406" s="181"/>
      <c r="BT406" s="181"/>
      <c r="BU406" s="181"/>
      <c r="BV406" s="181"/>
      <c r="BW406" s="181"/>
      <c r="BX406" s="181"/>
    </row>
    <row r="407" spans="2:76" s="71" customFormat="1" ht="18" customHeight="1" hidden="1"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180"/>
      <c r="AT407" s="180"/>
      <c r="AU407" s="180"/>
      <c r="AV407" s="180"/>
      <c r="AW407" s="180"/>
      <c r="AX407" s="180"/>
      <c r="AY407" s="180"/>
      <c r="AZ407" s="180"/>
      <c r="BA407" s="180"/>
      <c r="BB407" s="180"/>
      <c r="BC407" s="180"/>
      <c r="BD407" s="180"/>
      <c r="BE407" s="180"/>
      <c r="BF407" s="180"/>
      <c r="BG407" s="180"/>
      <c r="BH407" s="180"/>
      <c r="BI407" s="180"/>
      <c r="BJ407" s="180"/>
      <c r="BK407" s="180"/>
      <c r="BL407" s="180"/>
      <c r="BM407" s="180"/>
      <c r="BN407" s="180"/>
      <c r="BO407" s="180"/>
      <c r="BP407" s="181"/>
      <c r="BQ407" s="181"/>
      <c r="BR407" s="181"/>
      <c r="BS407" s="181"/>
      <c r="BT407" s="181"/>
      <c r="BU407" s="181"/>
      <c r="BV407" s="181"/>
      <c r="BW407" s="181"/>
      <c r="BX407" s="181"/>
    </row>
    <row r="408" spans="2:76" s="71" customFormat="1" ht="18" customHeight="1" hidden="1"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180"/>
      <c r="AT408" s="180"/>
      <c r="AU408" s="180"/>
      <c r="AV408" s="180"/>
      <c r="AW408" s="180"/>
      <c r="AX408" s="180"/>
      <c r="AY408" s="180"/>
      <c r="AZ408" s="180"/>
      <c r="BA408" s="180"/>
      <c r="BB408" s="180"/>
      <c r="BC408" s="180"/>
      <c r="BD408" s="180"/>
      <c r="BE408" s="180"/>
      <c r="BF408" s="180"/>
      <c r="BG408" s="180"/>
      <c r="BH408" s="180"/>
      <c r="BI408" s="180"/>
      <c r="BJ408" s="180"/>
      <c r="BK408" s="180"/>
      <c r="BL408" s="180"/>
      <c r="BM408" s="180"/>
      <c r="BN408" s="180"/>
      <c r="BO408" s="180"/>
      <c r="BP408" s="181"/>
      <c r="BQ408" s="181"/>
      <c r="BR408" s="181"/>
      <c r="BS408" s="181"/>
      <c r="BT408" s="181"/>
      <c r="BU408" s="181"/>
      <c r="BV408" s="181"/>
      <c r="BW408" s="181"/>
      <c r="BX408" s="181"/>
    </row>
    <row r="409" spans="2:76" s="71" customFormat="1" ht="18" customHeight="1" hidden="1"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0"/>
      <c r="AT409" s="180"/>
      <c r="AU409" s="180"/>
      <c r="AV409" s="180"/>
      <c r="AW409" s="180"/>
      <c r="AX409" s="180"/>
      <c r="AY409" s="180"/>
      <c r="AZ409" s="180"/>
      <c r="BA409" s="180"/>
      <c r="BB409" s="180"/>
      <c r="BC409" s="180"/>
      <c r="BD409" s="180"/>
      <c r="BE409" s="180"/>
      <c r="BF409" s="180"/>
      <c r="BG409" s="180"/>
      <c r="BH409" s="180"/>
      <c r="BI409" s="180"/>
      <c r="BJ409" s="180"/>
      <c r="BK409" s="180"/>
      <c r="BL409" s="180"/>
      <c r="BM409" s="180"/>
      <c r="BN409" s="180"/>
      <c r="BO409" s="180"/>
      <c r="BP409" s="181"/>
      <c r="BQ409" s="181"/>
      <c r="BR409" s="181"/>
      <c r="BS409" s="181"/>
      <c r="BT409" s="181"/>
      <c r="BU409" s="181"/>
      <c r="BV409" s="181"/>
      <c r="BW409" s="181"/>
      <c r="BX409" s="181"/>
    </row>
    <row r="410" spans="2:76" s="71" customFormat="1" ht="18" customHeight="1" hidden="1"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0"/>
      <c r="AZ410" s="180"/>
      <c r="BA410" s="180"/>
      <c r="BB410" s="180"/>
      <c r="BC410" s="180"/>
      <c r="BD410" s="180"/>
      <c r="BE410" s="180"/>
      <c r="BF410" s="180"/>
      <c r="BG410" s="180"/>
      <c r="BH410" s="180"/>
      <c r="BI410" s="180"/>
      <c r="BJ410" s="180"/>
      <c r="BK410" s="180"/>
      <c r="BL410" s="180"/>
      <c r="BM410" s="180"/>
      <c r="BN410" s="180"/>
      <c r="BO410" s="180"/>
      <c r="BP410" s="181"/>
      <c r="BQ410" s="181"/>
      <c r="BR410" s="181"/>
      <c r="BS410" s="181"/>
      <c r="BT410" s="181"/>
      <c r="BU410" s="181"/>
      <c r="BV410" s="181"/>
      <c r="BW410" s="181"/>
      <c r="BX410" s="181"/>
    </row>
    <row r="411" spans="2:76" s="71" customFormat="1" ht="18" customHeight="1" hidden="1"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  <c r="AR411" s="180"/>
      <c r="AS411" s="180"/>
      <c r="AT411" s="180"/>
      <c r="AU411" s="180"/>
      <c r="AV411" s="180"/>
      <c r="AW411" s="180"/>
      <c r="AX411" s="180"/>
      <c r="AY411" s="180"/>
      <c r="AZ411" s="180"/>
      <c r="BA411" s="180"/>
      <c r="BB411" s="180"/>
      <c r="BC411" s="180"/>
      <c r="BD411" s="180"/>
      <c r="BE411" s="180"/>
      <c r="BF411" s="180"/>
      <c r="BG411" s="180"/>
      <c r="BH411" s="180"/>
      <c r="BI411" s="180"/>
      <c r="BJ411" s="180"/>
      <c r="BK411" s="180"/>
      <c r="BL411" s="180"/>
      <c r="BM411" s="180"/>
      <c r="BN411" s="180"/>
      <c r="BO411" s="180"/>
      <c r="BP411" s="181"/>
      <c r="BQ411" s="181"/>
      <c r="BR411" s="181"/>
      <c r="BS411" s="181"/>
      <c r="BT411" s="181"/>
      <c r="BU411" s="181"/>
      <c r="BV411" s="181"/>
      <c r="BW411" s="181"/>
      <c r="BX411" s="181"/>
    </row>
    <row r="412" spans="2:76" s="71" customFormat="1" ht="18" customHeight="1" hidden="1"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  <c r="AS412" s="180"/>
      <c r="AT412" s="180"/>
      <c r="AU412" s="180"/>
      <c r="AV412" s="180"/>
      <c r="AW412" s="180"/>
      <c r="AX412" s="180"/>
      <c r="AY412" s="180"/>
      <c r="AZ412" s="180"/>
      <c r="BA412" s="180"/>
      <c r="BB412" s="180"/>
      <c r="BC412" s="180"/>
      <c r="BD412" s="180"/>
      <c r="BE412" s="180"/>
      <c r="BF412" s="180"/>
      <c r="BG412" s="180"/>
      <c r="BH412" s="180"/>
      <c r="BI412" s="180"/>
      <c r="BJ412" s="180"/>
      <c r="BK412" s="180"/>
      <c r="BL412" s="180"/>
      <c r="BM412" s="180"/>
      <c r="BN412" s="180"/>
      <c r="BO412" s="180"/>
      <c r="BP412" s="181"/>
      <c r="BQ412" s="181"/>
      <c r="BR412" s="181"/>
      <c r="BS412" s="181"/>
      <c r="BT412" s="181"/>
      <c r="BU412" s="181"/>
      <c r="BV412" s="181"/>
      <c r="BW412" s="181"/>
      <c r="BX412" s="181"/>
    </row>
    <row r="413" spans="2:76" s="71" customFormat="1" ht="18" customHeight="1" hidden="1"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  <c r="AS413" s="180"/>
      <c r="AT413" s="180"/>
      <c r="AU413" s="180"/>
      <c r="AV413" s="180"/>
      <c r="AW413" s="180"/>
      <c r="AX413" s="180"/>
      <c r="AY413" s="180"/>
      <c r="AZ413" s="180"/>
      <c r="BA413" s="180"/>
      <c r="BB413" s="180"/>
      <c r="BC413" s="180"/>
      <c r="BD413" s="180"/>
      <c r="BE413" s="180"/>
      <c r="BF413" s="180"/>
      <c r="BG413" s="180"/>
      <c r="BH413" s="180"/>
      <c r="BI413" s="180"/>
      <c r="BJ413" s="180"/>
      <c r="BK413" s="180"/>
      <c r="BL413" s="180"/>
      <c r="BM413" s="180"/>
      <c r="BN413" s="180"/>
      <c r="BO413" s="180"/>
      <c r="BP413" s="181"/>
      <c r="BQ413" s="181"/>
      <c r="BR413" s="181"/>
      <c r="BS413" s="181"/>
      <c r="BT413" s="181"/>
      <c r="BU413" s="181"/>
      <c r="BV413" s="181"/>
      <c r="BW413" s="181"/>
      <c r="BX413" s="181"/>
    </row>
    <row r="414" spans="2:76" s="71" customFormat="1" ht="18" customHeight="1" hidden="1"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0"/>
      <c r="AT414" s="180"/>
      <c r="AU414" s="180"/>
      <c r="AV414" s="180"/>
      <c r="AW414" s="180"/>
      <c r="AX414" s="180"/>
      <c r="AY414" s="180"/>
      <c r="AZ414" s="180"/>
      <c r="BA414" s="180"/>
      <c r="BB414" s="180"/>
      <c r="BC414" s="180"/>
      <c r="BD414" s="180"/>
      <c r="BE414" s="180"/>
      <c r="BF414" s="180"/>
      <c r="BG414" s="180"/>
      <c r="BH414" s="180"/>
      <c r="BI414" s="180"/>
      <c r="BJ414" s="180"/>
      <c r="BK414" s="180"/>
      <c r="BL414" s="180"/>
      <c r="BM414" s="180"/>
      <c r="BN414" s="180"/>
      <c r="BO414" s="180"/>
      <c r="BP414" s="181"/>
      <c r="BQ414" s="181"/>
      <c r="BR414" s="181"/>
      <c r="BS414" s="181"/>
      <c r="BT414" s="181"/>
      <c r="BU414" s="181"/>
      <c r="BV414" s="181"/>
      <c r="BW414" s="181"/>
      <c r="BX414" s="181"/>
    </row>
    <row r="415" spans="2:76" s="71" customFormat="1" ht="18" customHeight="1" hidden="1"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  <c r="AS415" s="180"/>
      <c r="AT415" s="180"/>
      <c r="AU415" s="180"/>
      <c r="AV415" s="180"/>
      <c r="AW415" s="180"/>
      <c r="AX415" s="180"/>
      <c r="AY415" s="180"/>
      <c r="AZ415" s="180"/>
      <c r="BA415" s="180"/>
      <c r="BB415" s="180"/>
      <c r="BC415" s="180"/>
      <c r="BD415" s="180"/>
      <c r="BE415" s="180"/>
      <c r="BF415" s="180"/>
      <c r="BG415" s="180"/>
      <c r="BH415" s="180"/>
      <c r="BI415" s="180"/>
      <c r="BJ415" s="180"/>
      <c r="BK415" s="180"/>
      <c r="BL415" s="180"/>
      <c r="BM415" s="180"/>
      <c r="BN415" s="180"/>
      <c r="BO415" s="180"/>
      <c r="BP415" s="181"/>
      <c r="BQ415" s="181"/>
      <c r="BR415" s="181"/>
      <c r="BS415" s="181"/>
      <c r="BT415" s="181"/>
      <c r="BU415" s="181"/>
      <c r="BV415" s="181"/>
      <c r="BW415" s="181"/>
      <c r="BX415" s="181"/>
    </row>
    <row r="416" spans="2:76" s="71" customFormat="1" ht="18" customHeight="1" hidden="1"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  <c r="AS416" s="180"/>
      <c r="AT416" s="180"/>
      <c r="AU416" s="180"/>
      <c r="AV416" s="180"/>
      <c r="AW416" s="180"/>
      <c r="AX416" s="180"/>
      <c r="AY416" s="180"/>
      <c r="AZ416" s="180"/>
      <c r="BA416" s="180"/>
      <c r="BB416" s="180"/>
      <c r="BC416" s="180"/>
      <c r="BD416" s="180"/>
      <c r="BE416" s="180"/>
      <c r="BF416" s="180"/>
      <c r="BG416" s="180"/>
      <c r="BH416" s="180"/>
      <c r="BI416" s="180"/>
      <c r="BJ416" s="180"/>
      <c r="BK416" s="180"/>
      <c r="BL416" s="180"/>
      <c r="BM416" s="180"/>
      <c r="BN416" s="180"/>
      <c r="BO416" s="180"/>
      <c r="BP416" s="181"/>
      <c r="BQ416" s="181"/>
      <c r="BR416" s="181"/>
      <c r="BS416" s="181"/>
      <c r="BT416" s="181"/>
      <c r="BU416" s="181"/>
      <c r="BV416" s="181"/>
      <c r="BW416" s="181"/>
      <c r="BX416" s="181"/>
    </row>
    <row r="417" spans="2:76" s="71" customFormat="1" ht="18" customHeight="1" hidden="1"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  <c r="AE417" s="180"/>
      <c r="AF417" s="180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  <c r="AR417" s="180"/>
      <c r="AS417" s="180"/>
      <c r="AT417" s="180"/>
      <c r="AU417" s="180"/>
      <c r="AV417" s="180"/>
      <c r="AW417" s="180"/>
      <c r="AX417" s="180"/>
      <c r="AY417" s="180"/>
      <c r="AZ417" s="180"/>
      <c r="BA417" s="180"/>
      <c r="BB417" s="180"/>
      <c r="BC417" s="180"/>
      <c r="BD417" s="180"/>
      <c r="BE417" s="180"/>
      <c r="BF417" s="180"/>
      <c r="BG417" s="180"/>
      <c r="BH417" s="180"/>
      <c r="BI417" s="180"/>
      <c r="BJ417" s="180"/>
      <c r="BK417" s="180"/>
      <c r="BL417" s="180"/>
      <c r="BM417" s="180"/>
      <c r="BN417" s="180"/>
      <c r="BO417" s="180"/>
      <c r="BP417" s="181"/>
      <c r="BQ417" s="181"/>
      <c r="BR417" s="181"/>
      <c r="BS417" s="181"/>
      <c r="BT417" s="181"/>
      <c r="BU417" s="181"/>
      <c r="BV417" s="181"/>
      <c r="BW417" s="181"/>
      <c r="BX417" s="181"/>
    </row>
    <row r="418" spans="2:76" s="71" customFormat="1" ht="18" customHeight="1" hidden="1"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0"/>
      <c r="AE418" s="180"/>
      <c r="AF418" s="180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0"/>
      <c r="AR418" s="180"/>
      <c r="AS418" s="180"/>
      <c r="AT418" s="180"/>
      <c r="AU418" s="180"/>
      <c r="AV418" s="180"/>
      <c r="AW418" s="180"/>
      <c r="AX418" s="180"/>
      <c r="AY418" s="180"/>
      <c r="AZ418" s="180"/>
      <c r="BA418" s="180"/>
      <c r="BB418" s="180"/>
      <c r="BC418" s="180"/>
      <c r="BD418" s="180"/>
      <c r="BE418" s="180"/>
      <c r="BF418" s="180"/>
      <c r="BG418" s="180"/>
      <c r="BH418" s="180"/>
      <c r="BI418" s="180"/>
      <c r="BJ418" s="180"/>
      <c r="BK418" s="180"/>
      <c r="BL418" s="180"/>
      <c r="BM418" s="180"/>
      <c r="BN418" s="180"/>
      <c r="BO418" s="180"/>
      <c r="BP418" s="181"/>
      <c r="BQ418" s="181"/>
      <c r="BR418" s="181"/>
      <c r="BS418" s="181"/>
      <c r="BT418" s="181"/>
      <c r="BU418" s="181"/>
      <c r="BV418" s="181"/>
      <c r="BW418" s="181"/>
      <c r="BX418" s="181"/>
    </row>
    <row r="419" spans="2:76" s="71" customFormat="1" ht="18" customHeight="1" hidden="1"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80"/>
      <c r="AE419" s="180"/>
      <c r="AF419" s="180"/>
      <c r="AG419" s="180"/>
      <c r="AH419" s="180"/>
      <c r="AI419" s="180"/>
      <c r="AJ419" s="180"/>
      <c r="AK419" s="180"/>
      <c r="AL419" s="180"/>
      <c r="AM419" s="180"/>
      <c r="AN419" s="180"/>
      <c r="AO419" s="180"/>
      <c r="AP419" s="180"/>
      <c r="AQ419" s="180"/>
      <c r="AR419" s="180"/>
      <c r="AS419" s="180"/>
      <c r="AT419" s="180"/>
      <c r="AU419" s="180"/>
      <c r="AV419" s="180"/>
      <c r="AW419" s="180"/>
      <c r="AX419" s="180"/>
      <c r="AY419" s="180"/>
      <c r="AZ419" s="180"/>
      <c r="BA419" s="180"/>
      <c r="BB419" s="180"/>
      <c r="BC419" s="180"/>
      <c r="BD419" s="180"/>
      <c r="BE419" s="180"/>
      <c r="BF419" s="180"/>
      <c r="BG419" s="180"/>
      <c r="BH419" s="180"/>
      <c r="BI419" s="180"/>
      <c r="BJ419" s="180"/>
      <c r="BK419" s="180"/>
      <c r="BL419" s="180"/>
      <c r="BM419" s="180"/>
      <c r="BN419" s="180"/>
      <c r="BO419" s="180"/>
      <c r="BP419" s="181"/>
      <c r="BQ419" s="181"/>
      <c r="BR419" s="181"/>
      <c r="BS419" s="181"/>
      <c r="BT419" s="181"/>
      <c r="BU419" s="181"/>
      <c r="BV419" s="181"/>
      <c r="BW419" s="181"/>
      <c r="BX419" s="181"/>
    </row>
    <row r="420" spans="2:76" s="71" customFormat="1" ht="18" customHeight="1" hidden="1"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0"/>
      <c r="AT420" s="180"/>
      <c r="AU420" s="180"/>
      <c r="AV420" s="180"/>
      <c r="AW420" s="180"/>
      <c r="AX420" s="180"/>
      <c r="AY420" s="180"/>
      <c r="AZ420" s="180"/>
      <c r="BA420" s="180"/>
      <c r="BB420" s="180"/>
      <c r="BC420" s="180"/>
      <c r="BD420" s="180"/>
      <c r="BE420" s="180"/>
      <c r="BF420" s="180"/>
      <c r="BG420" s="180"/>
      <c r="BH420" s="180"/>
      <c r="BI420" s="180"/>
      <c r="BJ420" s="180"/>
      <c r="BK420" s="180"/>
      <c r="BL420" s="180"/>
      <c r="BM420" s="180"/>
      <c r="BN420" s="180"/>
      <c r="BO420" s="180"/>
      <c r="BP420" s="181"/>
      <c r="BQ420" s="181"/>
      <c r="BR420" s="181"/>
      <c r="BS420" s="181"/>
      <c r="BT420" s="181"/>
      <c r="BU420" s="181"/>
      <c r="BV420" s="181"/>
      <c r="BW420" s="181"/>
      <c r="BX420" s="181"/>
    </row>
    <row r="421" spans="2:76" s="71" customFormat="1" ht="18" customHeight="1" hidden="1"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  <c r="BA421" s="180"/>
      <c r="BB421" s="180"/>
      <c r="BC421" s="180"/>
      <c r="BD421" s="180"/>
      <c r="BE421" s="180"/>
      <c r="BF421" s="180"/>
      <c r="BG421" s="180"/>
      <c r="BH421" s="180"/>
      <c r="BI421" s="180"/>
      <c r="BJ421" s="180"/>
      <c r="BK421" s="180"/>
      <c r="BL421" s="180"/>
      <c r="BM421" s="180"/>
      <c r="BN421" s="180"/>
      <c r="BO421" s="180"/>
      <c r="BP421" s="181"/>
      <c r="BQ421" s="181"/>
      <c r="BR421" s="181"/>
      <c r="BS421" s="181"/>
      <c r="BT421" s="181"/>
      <c r="BU421" s="181"/>
      <c r="BV421" s="181"/>
      <c r="BW421" s="181"/>
      <c r="BX421" s="181"/>
    </row>
    <row r="422" spans="2:76" s="71" customFormat="1" ht="18" customHeight="1" hidden="1"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80"/>
      <c r="AT422" s="180"/>
      <c r="AU422" s="180"/>
      <c r="AV422" s="180"/>
      <c r="AW422" s="180"/>
      <c r="AX422" s="180"/>
      <c r="AY422" s="180"/>
      <c r="AZ422" s="180"/>
      <c r="BA422" s="180"/>
      <c r="BB422" s="180"/>
      <c r="BC422" s="180"/>
      <c r="BD422" s="180"/>
      <c r="BE422" s="180"/>
      <c r="BF422" s="180"/>
      <c r="BG422" s="180"/>
      <c r="BH422" s="180"/>
      <c r="BI422" s="180"/>
      <c r="BJ422" s="180"/>
      <c r="BK422" s="180"/>
      <c r="BL422" s="180"/>
      <c r="BM422" s="180"/>
      <c r="BN422" s="180"/>
      <c r="BO422" s="180"/>
      <c r="BP422" s="181"/>
      <c r="BQ422" s="181"/>
      <c r="BR422" s="181"/>
      <c r="BS422" s="181"/>
      <c r="BT422" s="181"/>
      <c r="BU422" s="181"/>
      <c r="BV422" s="181"/>
      <c r="BW422" s="181"/>
      <c r="BX422" s="181"/>
    </row>
    <row r="423" spans="2:76" s="71" customFormat="1" ht="18" customHeight="1" hidden="1"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  <c r="AS423" s="180"/>
      <c r="AT423" s="180"/>
      <c r="AU423" s="180"/>
      <c r="AV423" s="180"/>
      <c r="AW423" s="180"/>
      <c r="AX423" s="180"/>
      <c r="AY423" s="180"/>
      <c r="AZ423" s="180"/>
      <c r="BA423" s="180"/>
      <c r="BB423" s="180"/>
      <c r="BC423" s="180"/>
      <c r="BD423" s="180"/>
      <c r="BE423" s="180"/>
      <c r="BF423" s="180"/>
      <c r="BG423" s="180"/>
      <c r="BH423" s="180"/>
      <c r="BI423" s="180"/>
      <c r="BJ423" s="180"/>
      <c r="BK423" s="180"/>
      <c r="BL423" s="180"/>
      <c r="BM423" s="180"/>
      <c r="BN423" s="180"/>
      <c r="BO423" s="180"/>
      <c r="BP423" s="181"/>
      <c r="BQ423" s="181"/>
      <c r="BR423" s="181"/>
      <c r="BS423" s="181"/>
      <c r="BT423" s="181"/>
      <c r="BU423" s="181"/>
      <c r="BV423" s="181"/>
      <c r="BW423" s="181"/>
      <c r="BX423" s="181"/>
    </row>
    <row r="424" spans="2:76" s="71" customFormat="1" ht="18" customHeight="1" hidden="1"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  <c r="AS424" s="180"/>
      <c r="AT424" s="180"/>
      <c r="AU424" s="180"/>
      <c r="AV424" s="180"/>
      <c r="AW424" s="180"/>
      <c r="AX424" s="180"/>
      <c r="AY424" s="180"/>
      <c r="AZ424" s="180"/>
      <c r="BA424" s="180"/>
      <c r="BB424" s="180"/>
      <c r="BC424" s="180"/>
      <c r="BD424" s="180"/>
      <c r="BE424" s="180"/>
      <c r="BF424" s="180"/>
      <c r="BG424" s="180"/>
      <c r="BH424" s="180"/>
      <c r="BI424" s="180"/>
      <c r="BJ424" s="180"/>
      <c r="BK424" s="180"/>
      <c r="BL424" s="180"/>
      <c r="BM424" s="180"/>
      <c r="BN424" s="180"/>
      <c r="BO424" s="180"/>
      <c r="BP424" s="181"/>
      <c r="BQ424" s="181"/>
      <c r="BR424" s="181"/>
      <c r="BS424" s="181"/>
      <c r="BT424" s="181"/>
      <c r="BU424" s="181"/>
      <c r="BV424" s="181"/>
      <c r="BW424" s="181"/>
      <c r="BX424" s="181"/>
    </row>
    <row r="425" spans="2:76" s="71" customFormat="1" ht="18" customHeight="1" hidden="1"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180"/>
      <c r="AT425" s="180"/>
      <c r="AU425" s="180"/>
      <c r="AV425" s="180"/>
      <c r="AW425" s="180"/>
      <c r="AX425" s="180"/>
      <c r="AY425" s="180"/>
      <c r="AZ425" s="180"/>
      <c r="BA425" s="180"/>
      <c r="BB425" s="180"/>
      <c r="BC425" s="180"/>
      <c r="BD425" s="180"/>
      <c r="BE425" s="180"/>
      <c r="BF425" s="180"/>
      <c r="BG425" s="180"/>
      <c r="BH425" s="180"/>
      <c r="BI425" s="180"/>
      <c r="BJ425" s="180"/>
      <c r="BK425" s="180"/>
      <c r="BL425" s="180"/>
      <c r="BM425" s="180"/>
      <c r="BN425" s="180"/>
      <c r="BO425" s="180"/>
      <c r="BP425" s="181"/>
      <c r="BQ425" s="181"/>
      <c r="BR425" s="181"/>
      <c r="BS425" s="181"/>
      <c r="BT425" s="181"/>
      <c r="BU425" s="181"/>
      <c r="BV425" s="181"/>
      <c r="BW425" s="181"/>
      <c r="BX425" s="181"/>
    </row>
    <row r="426" spans="2:76" s="71" customFormat="1" ht="18" customHeight="1" hidden="1"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0"/>
      <c r="AV426" s="180"/>
      <c r="AW426" s="180"/>
      <c r="AX426" s="180"/>
      <c r="AY426" s="180"/>
      <c r="AZ426" s="180"/>
      <c r="BA426" s="180"/>
      <c r="BB426" s="180"/>
      <c r="BC426" s="180"/>
      <c r="BD426" s="180"/>
      <c r="BE426" s="180"/>
      <c r="BF426" s="180"/>
      <c r="BG426" s="180"/>
      <c r="BH426" s="180"/>
      <c r="BI426" s="180"/>
      <c r="BJ426" s="180"/>
      <c r="BK426" s="180"/>
      <c r="BL426" s="180"/>
      <c r="BM426" s="180"/>
      <c r="BN426" s="180"/>
      <c r="BO426" s="180"/>
      <c r="BP426" s="181"/>
      <c r="BQ426" s="181"/>
      <c r="BR426" s="181"/>
      <c r="BS426" s="181"/>
      <c r="BT426" s="181"/>
      <c r="BU426" s="181"/>
      <c r="BV426" s="181"/>
      <c r="BW426" s="181"/>
      <c r="BX426" s="181"/>
    </row>
    <row r="427" spans="2:76" s="71" customFormat="1" ht="18" customHeight="1" hidden="1"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180"/>
      <c r="BE427" s="180"/>
      <c r="BF427" s="180"/>
      <c r="BG427" s="180"/>
      <c r="BH427" s="180"/>
      <c r="BI427" s="180"/>
      <c r="BJ427" s="180"/>
      <c r="BK427" s="180"/>
      <c r="BL427" s="180"/>
      <c r="BM427" s="180"/>
      <c r="BN427" s="180"/>
      <c r="BO427" s="180"/>
      <c r="BP427" s="181"/>
      <c r="BQ427" s="181"/>
      <c r="BR427" s="181"/>
      <c r="BS427" s="181"/>
      <c r="BT427" s="181"/>
      <c r="BU427" s="181"/>
      <c r="BV427" s="181"/>
      <c r="BW427" s="181"/>
      <c r="BX427" s="181"/>
    </row>
    <row r="428" spans="2:76" s="71" customFormat="1" ht="18" customHeight="1" hidden="1"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180"/>
      <c r="BE428" s="180"/>
      <c r="BF428" s="180"/>
      <c r="BG428" s="180"/>
      <c r="BH428" s="180"/>
      <c r="BI428" s="180"/>
      <c r="BJ428" s="180"/>
      <c r="BK428" s="180"/>
      <c r="BL428" s="180"/>
      <c r="BM428" s="180"/>
      <c r="BN428" s="180"/>
      <c r="BO428" s="180"/>
      <c r="BP428" s="181"/>
      <c r="BQ428" s="181"/>
      <c r="BR428" s="181"/>
      <c r="BS428" s="181"/>
      <c r="BT428" s="181"/>
      <c r="BU428" s="181"/>
      <c r="BV428" s="181"/>
      <c r="BW428" s="181"/>
      <c r="BX428" s="181"/>
    </row>
    <row r="429" spans="2:76" s="71" customFormat="1" ht="18" customHeight="1" hidden="1"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  <c r="AR429" s="180"/>
      <c r="AS429" s="180"/>
      <c r="AT429" s="180"/>
      <c r="AU429" s="180"/>
      <c r="AV429" s="180"/>
      <c r="AW429" s="180"/>
      <c r="AX429" s="180"/>
      <c r="AY429" s="180"/>
      <c r="AZ429" s="180"/>
      <c r="BA429" s="180"/>
      <c r="BB429" s="180"/>
      <c r="BC429" s="180"/>
      <c r="BD429" s="180"/>
      <c r="BE429" s="180"/>
      <c r="BF429" s="180"/>
      <c r="BG429" s="180"/>
      <c r="BH429" s="180"/>
      <c r="BI429" s="180"/>
      <c r="BJ429" s="180"/>
      <c r="BK429" s="180"/>
      <c r="BL429" s="180"/>
      <c r="BM429" s="180"/>
      <c r="BN429" s="180"/>
      <c r="BO429" s="180"/>
      <c r="BP429" s="181"/>
      <c r="BQ429" s="181"/>
      <c r="BR429" s="181"/>
      <c r="BS429" s="181"/>
      <c r="BT429" s="181"/>
      <c r="BU429" s="181"/>
      <c r="BV429" s="181"/>
      <c r="BW429" s="181"/>
      <c r="BX429" s="181"/>
    </row>
    <row r="430" spans="2:76" s="71" customFormat="1" ht="18" customHeight="1" hidden="1"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  <c r="AR430" s="180"/>
      <c r="AS430" s="180"/>
      <c r="AT430" s="180"/>
      <c r="AU430" s="180"/>
      <c r="AV430" s="180"/>
      <c r="AW430" s="180"/>
      <c r="AX430" s="180"/>
      <c r="AY430" s="180"/>
      <c r="AZ430" s="180"/>
      <c r="BA430" s="180"/>
      <c r="BB430" s="180"/>
      <c r="BC430" s="180"/>
      <c r="BD430" s="180"/>
      <c r="BE430" s="180"/>
      <c r="BF430" s="180"/>
      <c r="BG430" s="180"/>
      <c r="BH430" s="180"/>
      <c r="BI430" s="180"/>
      <c r="BJ430" s="180"/>
      <c r="BK430" s="180"/>
      <c r="BL430" s="180"/>
      <c r="BM430" s="180"/>
      <c r="BN430" s="180"/>
      <c r="BO430" s="180"/>
      <c r="BP430" s="181"/>
      <c r="BQ430" s="181"/>
      <c r="BR430" s="181"/>
      <c r="BS430" s="181"/>
      <c r="BT430" s="181"/>
      <c r="BU430" s="181"/>
      <c r="BV430" s="181"/>
      <c r="BW430" s="181"/>
      <c r="BX430" s="181"/>
    </row>
    <row r="431" spans="2:76" s="71" customFormat="1" ht="18" customHeight="1" hidden="1"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  <c r="AR431" s="180"/>
      <c r="AS431" s="180"/>
      <c r="AT431" s="180"/>
      <c r="AU431" s="180"/>
      <c r="AV431" s="180"/>
      <c r="AW431" s="180"/>
      <c r="AX431" s="180"/>
      <c r="AY431" s="180"/>
      <c r="AZ431" s="180"/>
      <c r="BA431" s="180"/>
      <c r="BB431" s="180"/>
      <c r="BC431" s="180"/>
      <c r="BD431" s="180"/>
      <c r="BE431" s="180"/>
      <c r="BF431" s="180"/>
      <c r="BG431" s="180"/>
      <c r="BH431" s="180"/>
      <c r="BI431" s="180"/>
      <c r="BJ431" s="180"/>
      <c r="BK431" s="180"/>
      <c r="BL431" s="180"/>
      <c r="BM431" s="180"/>
      <c r="BN431" s="180"/>
      <c r="BO431" s="180"/>
      <c r="BP431" s="181"/>
      <c r="BQ431" s="181"/>
      <c r="BR431" s="181"/>
      <c r="BS431" s="181"/>
      <c r="BT431" s="181"/>
      <c r="BU431" s="181"/>
      <c r="BV431" s="181"/>
      <c r="BW431" s="181"/>
      <c r="BX431" s="181"/>
    </row>
    <row r="432" spans="2:76" s="71" customFormat="1" ht="18" customHeight="1" hidden="1"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  <c r="AR432" s="180"/>
      <c r="AS432" s="180"/>
      <c r="AT432" s="180"/>
      <c r="AU432" s="180"/>
      <c r="AV432" s="180"/>
      <c r="AW432" s="180"/>
      <c r="AX432" s="180"/>
      <c r="AY432" s="180"/>
      <c r="AZ432" s="180"/>
      <c r="BA432" s="180"/>
      <c r="BB432" s="180"/>
      <c r="BC432" s="180"/>
      <c r="BD432" s="180"/>
      <c r="BE432" s="180"/>
      <c r="BF432" s="180"/>
      <c r="BG432" s="180"/>
      <c r="BH432" s="180"/>
      <c r="BI432" s="180"/>
      <c r="BJ432" s="180"/>
      <c r="BK432" s="180"/>
      <c r="BL432" s="180"/>
      <c r="BM432" s="180"/>
      <c r="BN432" s="180"/>
      <c r="BO432" s="180"/>
      <c r="BP432" s="181"/>
      <c r="BQ432" s="181"/>
      <c r="BR432" s="181"/>
      <c r="BS432" s="181"/>
      <c r="BT432" s="181"/>
      <c r="BU432" s="181"/>
      <c r="BV432" s="181"/>
      <c r="BW432" s="181"/>
      <c r="BX432" s="181"/>
    </row>
    <row r="433" spans="2:76" s="71" customFormat="1" ht="18" customHeight="1" hidden="1"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  <c r="AR433" s="180"/>
      <c r="AS433" s="180"/>
      <c r="AT433" s="180"/>
      <c r="AU433" s="180"/>
      <c r="AV433" s="180"/>
      <c r="AW433" s="180"/>
      <c r="AX433" s="180"/>
      <c r="AY433" s="180"/>
      <c r="AZ433" s="180"/>
      <c r="BA433" s="180"/>
      <c r="BB433" s="180"/>
      <c r="BC433" s="180"/>
      <c r="BD433" s="180"/>
      <c r="BE433" s="180"/>
      <c r="BF433" s="180"/>
      <c r="BG433" s="180"/>
      <c r="BH433" s="180"/>
      <c r="BI433" s="180"/>
      <c r="BJ433" s="180"/>
      <c r="BK433" s="180"/>
      <c r="BL433" s="180"/>
      <c r="BM433" s="180"/>
      <c r="BN433" s="180"/>
      <c r="BO433" s="180"/>
      <c r="BP433" s="181"/>
      <c r="BQ433" s="181"/>
      <c r="BR433" s="181"/>
      <c r="BS433" s="181"/>
      <c r="BT433" s="181"/>
      <c r="BU433" s="181"/>
      <c r="BV433" s="181"/>
      <c r="BW433" s="181"/>
      <c r="BX433" s="181"/>
    </row>
    <row r="434" spans="2:76" s="71" customFormat="1" ht="18" customHeight="1" hidden="1"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  <c r="AR434" s="180"/>
      <c r="AS434" s="180"/>
      <c r="AT434" s="180"/>
      <c r="AU434" s="180"/>
      <c r="AV434" s="180"/>
      <c r="AW434" s="180"/>
      <c r="AX434" s="180"/>
      <c r="AY434" s="180"/>
      <c r="AZ434" s="180"/>
      <c r="BA434" s="180"/>
      <c r="BB434" s="180"/>
      <c r="BC434" s="180"/>
      <c r="BD434" s="180"/>
      <c r="BE434" s="180"/>
      <c r="BF434" s="180"/>
      <c r="BG434" s="180"/>
      <c r="BH434" s="180"/>
      <c r="BI434" s="180"/>
      <c r="BJ434" s="180"/>
      <c r="BK434" s="180"/>
      <c r="BL434" s="180"/>
      <c r="BM434" s="180"/>
      <c r="BN434" s="180"/>
      <c r="BO434" s="180"/>
      <c r="BP434" s="181"/>
      <c r="BQ434" s="181"/>
      <c r="BR434" s="181"/>
      <c r="BS434" s="181"/>
      <c r="BT434" s="181"/>
      <c r="BU434" s="181"/>
      <c r="BV434" s="181"/>
      <c r="BW434" s="181"/>
      <c r="BX434" s="181"/>
    </row>
    <row r="435" spans="2:76" s="71" customFormat="1" ht="18" customHeight="1" hidden="1"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  <c r="AR435" s="180"/>
      <c r="AS435" s="180"/>
      <c r="AT435" s="180"/>
      <c r="AU435" s="180"/>
      <c r="AV435" s="180"/>
      <c r="AW435" s="180"/>
      <c r="AX435" s="180"/>
      <c r="AY435" s="180"/>
      <c r="AZ435" s="180"/>
      <c r="BA435" s="180"/>
      <c r="BB435" s="180"/>
      <c r="BC435" s="180"/>
      <c r="BD435" s="180"/>
      <c r="BE435" s="180"/>
      <c r="BF435" s="180"/>
      <c r="BG435" s="180"/>
      <c r="BH435" s="180"/>
      <c r="BI435" s="180"/>
      <c r="BJ435" s="180"/>
      <c r="BK435" s="180"/>
      <c r="BL435" s="180"/>
      <c r="BM435" s="180"/>
      <c r="BN435" s="180"/>
      <c r="BO435" s="180"/>
      <c r="BP435" s="181"/>
      <c r="BQ435" s="181"/>
      <c r="BR435" s="181"/>
      <c r="BS435" s="181"/>
      <c r="BT435" s="181"/>
      <c r="BU435" s="181"/>
      <c r="BV435" s="181"/>
      <c r="BW435" s="181"/>
      <c r="BX435" s="181"/>
    </row>
    <row r="436" spans="2:76" s="71" customFormat="1" ht="18" customHeight="1" hidden="1"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  <c r="AB436" s="180"/>
      <c r="AC436" s="180"/>
      <c r="AD436" s="180"/>
      <c r="AE436" s="180"/>
      <c r="AF436" s="180"/>
      <c r="AG436" s="180"/>
      <c r="AH436" s="180"/>
      <c r="AI436" s="180"/>
      <c r="AJ436" s="180"/>
      <c r="AK436" s="180"/>
      <c r="AL436" s="180"/>
      <c r="AM436" s="180"/>
      <c r="AN436" s="180"/>
      <c r="AO436" s="180"/>
      <c r="AP436" s="180"/>
      <c r="AQ436" s="180"/>
      <c r="AR436" s="180"/>
      <c r="AS436" s="180"/>
      <c r="AT436" s="180"/>
      <c r="AU436" s="180"/>
      <c r="AV436" s="180"/>
      <c r="AW436" s="180"/>
      <c r="AX436" s="180"/>
      <c r="AY436" s="180"/>
      <c r="AZ436" s="180"/>
      <c r="BA436" s="180"/>
      <c r="BB436" s="180"/>
      <c r="BC436" s="180"/>
      <c r="BD436" s="180"/>
      <c r="BE436" s="180"/>
      <c r="BF436" s="180"/>
      <c r="BG436" s="180"/>
      <c r="BH436" s="180"/>
      <c r="BI436" s="180"/>
      <c r="BJ436" s="180"/>
      <c r="BK436" s="180"/>
      <c r="BL436" s="180"/>
      <c r="BM436" s="180"/>
      <c r="BN436" s="180"/>
      <c r="BO436" s="180"/>
      <c r="BP436" s="181"/>
      <c r="BQ436" s="181"/>
      <c r="BR436" s="181"/>
      <c r="BS436" s="181"/>
      <c r="BT436" s="181"/>
      <c r="BU436" s="181"/>
      <c r="BV436" s="181"/>
      <c r="BW436" s="181"/>
      <c r="BX436" s="181"/>
    </row>
    <row r="437" spans="2:76" s="71" customFormat="1" ht="18" customHeight="1" hidden="1"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  <c r="AR437" s="180"/>
      <c r="AS437" s="180"/>
      <c r="AT437" s="180"/>
      <c r="AU437" s="180"/>
      <c r="AV437" s="180"/>
      <c r="AW437" s="180"/>
      <c r="AX437" s="180"/>
      <c r="AY437" s="180"/>
      <c r="AZ437" s="180"/>
      <c r="BA437" s="180"/>
      <c r="BB437" s="180"/>
      <c r="BC437" s="180"/>
      <c r="BD437" s="180"/>
      <c r="BE437" s="180"/>
      <c r="BF437" s="180"/>
      <c r="BG437" s="180"/>
      <c r="BH437" s="180"/>
      <c r="BI437" s="180"/>
      <c r="BJ437" s="180"/>
      <c r="BK437" s="180"/>
      <c r="BL437" s="180"/>
      <c r="BM437" s="180"/>
      <c r="BN437" s="180"/>
      <c r="BO437" s="180"/>
      <c r="BP437" s="181"/>
      <c r="BQ437" s="181"/>
      <c r="BR437" s="181"/>
      <c r="BS437" s="181"/>
      <c r="BT437" s="181"/>
      <c r="BU437" s="181"/>
      <c r="BV437" s="181"/>
      <c r="BW437" s="181"/>
      <c r="BX437" s="181"/>
    </row>
    <row r="438" spans="2:76" s="71" customFormat="1" ht="18" customHeight="1" hidden="1"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  <c r="AR438" s="180"/>
      <c r="AS438" s="180"/>
      <c r="AT438" s="180"/>
      <c r="AU438" s="180"/>
      <c r="AV438" s="180"/>
      <c r="AW438" s="180"/>
      <c r="AX438" s="180"/>
      <c r="AY438" s="180"/>
      <c r="AZ438" s="180"/>
      <c r="BA438" s="180"/>
      <c r="BB438" s="180"/>
      <c r="BC438" s="180"/>
      <c r="BD438" s="180"/>
      <c r="BE438" s="180"/>
      <c r="BF438" s="180"/>
      <c r="BG438" s="180"/>
      <c r="BH438" s="180"/>
      <c r="BI438" s="180"/>
      <c r="BJ438" s="180"/>
      <c r="BK438" s="180"/>
      <c r="BL438" s="180"/>
      <c r="BM438" s="180"/>
      <c r="BN438" s="180"/>
      <c r="BO438" s="180"/>
      <c r="BP438" s="181"/>
      <c r="BQ438" s="181"/>
      <c r="BR438" s="181"/>
      <c r="BS438" s="181"/>
      <c r="BT438" s="181"/>
      <c r="BU438" s="181"/>
      <c r="BV438" s="181"/>
      <c r="BW438" s="181"/>
      <c r="BX438" s="181"/>
    </row>
    <row r="439" spans="2:76" s="71" customFormat="1" ht="18" customHeight="1" hidden="1"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0"/>
      <c r="AO439" s="180"/>
      <c r="AP439" s="180"/>
      <c r="AQ439" s="180"/>
      <c r="AR439" s="180"/>
      <c r="AS439" s="180"/>
      <c r="AT439" s="180"/>
      <c r="AU439" s="180"/>
      <c r="AV439" s="180"/>
      <c r="AW439" s="180"/>
      <c r="AX439" s="180"/>
      <c r="AY439" s="180"/>
      <c r="AZ439" s="180"/>
      <c r="BA439" s="180"/>
      <c r="BB439" s="180"/>
      <c r="BC439" s="180"/>
      <c r="BD439" s="180"/>
      <c r="BE439" s="180"/>
      <c r="BF439" s="180"/>
      <c r="BG439" s="180"/>
      <c r="BH439" s="180"/>
      <c r="BI439" s="180"/>
      <c r="BJ439" s="180"/>
      <c r="BK439" s="180"/>
      <c r="BL439" s="180"/>
      <c r="BM439" s="180"/>
      <c r="BN439" s="180"/>
      <c r="BO439" s="180"/>
      <c r="BP439" s="181"/>
      <c r="BQ439" s="181"/>
      <c r="BR439" s="181"/>
      <c r="BS439" s="181"/>
      <c r="BT439" s="181"/>
      <c r="BU439" s="181"/>
      <c r="BV439" s="181"/>
      <c r="BW439" s="181"/>
      <c r="BX439" s="181"/>
    </row>
    <row r="440" spans="2:76" s="71" customFormat="1" ht="18" customHeight="1" hidden="1"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0"/>
      <c r="AE440" s="180"/>
      <c r="AF440" s="180"/>
      <c r="AG440" s="180"/>
      <c r="AH440" s="180"/>
      <c r="AI440" s="180"/>
      <c r="AJ440" s="180"/>
      <c r="AK440" s="180"/>
      <c r="AL440" s="180"/>
      <c r="AM440" s="180"/>
      <c r="AN440" s="180"/>
      <c r="AO440" s="180"/>
      <c r="AP440" s="180"/>
      <c r="AQ440" s="180"/>
      <c r="AR440" s="180"/>
      <c r="AS440" s="180"/>
      <c r="AT440" s="180"/>
      <c r="AU440" s="180"/>
      <c r="AV440" s="180"/>
      <c r="AW440" s="180"/>
      <c r="AX440" s="180"/>
      <c r="AY440" s="180"/>
      <c r="AZ440" s="180"/>
      <c r="BA440" s="180"/>
      <c r="BB440" s="180"/>
      <c r="BC440" s="180"/>
      <c r="BD440" s="180"/>
      <c r="BE440" s="180"/>
      <c r="BF440" s="180"/>
      <c r="BG440" s="180"/>
      <c r="BH440" s="180"/>
      <c r="BI440" s="180"/>
      <c r="BJ440" s="180"/>
      <c r="BK440" s="180"/>
      <c r="BL440" s="180"/>
      <c r="BM440" s="180"/>
      <c r="BN440" s="180"/>
      <c r="BO440" s="180"/>
      <c r="BP440" s="181"/>
      <c r="BQ440" s="181"/>
      <c r="BR440" s="181"/>
      <c r="BS440" s="181"/>
      <c r="BT440" s="181"/>
      <c r="BU440" s="181"/>
      <c r="BV440" s="181"/>
      <c r="BW440" s="181"/>
      <c r="BX440" s="181"/>
    </row>
    <row r="441" spans="2:76" s="71" customFormat="1" ht="18" customHeight="1" hidden="1"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0"/>
      <c r="AO441" s="180"/>
      <c r="AP441" s="180"/>
      <c r="AQ441" s="180"/>
      <c r="AR441" s="180"/>
      <c r="AS441" s="180"/>
      <c r="AT441" s="180"/>
      <c r="AU441" s="180"/>
      <c r="AV441" s="180"/>
      <c r="AW441" s="180"/>
      <c r="AX441" s="180"/>
      <c r="AY441" s="180"/>
      <c r="AZ441" s="180"/>
      <c r="BA441" s="180"/>
      <c r="BB441" s="180"/>
      <c r="BC441" s="180"/>
      <c r="BD441" s="180"/>
      <c r="BE441" s="180"/>
      <c r="BF441" s="180"/>
      <c r="BG441" s="180"/>
      <c r="BH441" s="180"/>
      <c r="BI441" s="180"/>
      <c r="BJ441" s="180"/>
      <c r="BK441" s="180"/>
      <c r="BL441" s="180"/>
      <c r="BM441" s="180"/>
      <c r="BN441" s="180"/>
      <c r="BO441" s="180"/>
      <c r="BP441" s="181"/>
      <c r="BQ441" s="181"/>
      <c r="BR441" s="181"/>
      <c r="BS441" s="181"/>
      <c r="BT441" s="181"/>
      <c r="BU441" s="181"/>
      <c r="BV441" s="181"/>
      <c r="BW441" s="181"/>
      <c r="BX441" s="181"/>
    </row>
    <row r="442" spans="2:76" s="71" customFormat="1" ht="18" customHeight="1" hidden="1"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  <c r="AR442" s="180"/>
      <c r="AS442" s="180"/>
      <c r="AT442" s="180"/>
      <c r="AU442" s="180"/>
      <c r="AV442" s="180"/>
      <c r="AW442" s="180"/>
      <c r="AX442" s="180"/>
      <c r="AY442" s="180"/>
      <c r="AZ442" s="180"/>
      <c r="BA442" s="180"/>
      <c r="BB442" s="180"/>
      <c r="BC442" s="180"/>
      <c r="BD442" s="180"/>
      <c r="BE442" s="180"/>
      <c r="BF442" s="180"/>
      <c r="BG442" s="180"/>
      <c r="BH442" s="180"/>
      <c r="BI442" s="180"/>
      <c r="BJ442" s="180"/>
      <c r="BK442" s="180"/>
      <c r="BL442" s="180"/>
      <c r="BM442" s="180"/>
      <c r="BN442" s="180"/>
      <c r="BO442" s="180"/>
      <c r="BP442" s="181"/>
      <c r="BQ442" s="181"/>
      <c r="BR442" s="181"/>
      <c r="BS442" s="181"/>
      <c r="BT442" s="181"/>
      <c r="BU442" s="181"/>
      <c r="BV442" s="181"/>
      <c r="BW442" s="181"/>
      <c r="BX442" s="181"/>
    </row>
    <row r="443" spans="2:76" s="71" customFormat="1" ht="18" customHeight="1" hidden="1"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  <c r="AR443" s="180"/>
      <c r="AS443" s="180"/>
      <c r="AT443" s="180"/>
      <c r="AU443" s="180"/>
      <c r="AV443" s="180"/>
      <c r="AW443" s="180"/>
      <c r="AX443" s="180"/>
      <c r="AY443" s="180"/>
      <c r="AZ443" s="180"/>
      <c r="BA443" s="180"/>
      <c r="BB443" s="180"/>
      <c r="BC443" s="180"/>
      <c r="BD443" s="180"/>
      <c r="BE443" s="180"/>
      <c r="BF443" s="180"/>
      <c r="BG443" s="180"/>
      <c r="BH443" s="180"/>
      <c r="BI443" s="180"/>
      <c r="BJ443" s="180"/>
      <c r="BK443" s="180"/>
      <c r="BL443" s="180"/>
      <c r="BM443" s="180"/>
      <c r="BN443" s="180"/>
      <c r="BO443" s="180"/>
      <c r="BP443" s="181"/>
      <c r="BQ443" s="181"/>
      <c r="BR443" s="181"/>
      <c r="BS443" s="181"/>
      <c r="BT443" s="181"/>
      <c r="BU443" s="181"/>
      <c r="BV443" s="181"/>
      <c r="BW443" s="181"/>
      <c r="BX443" s="181"/>
    </row>
    <row r="444" spans="2:76" s="71" customFormat="1" ht="18" customHeight="1" hidden="1"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  <c r="AR444" s="180"/>
      <c r="AS444" s="180"/>
      <c r="AT444" s="180"/>
      <c r="AU444" s="180"/>
      <c r="AV444" s="180"/>
      <c r="AW444" s="180"/>
      <c r="AX444" s="180"/>
      <c r="AY444" s="180"/>
      <c r="AZ444" s="180"/>
      <c r="BA444" s="180"/>
      <c r="BB444" s="180"/>
      <c r="BC444" s="180"/>
      <c r="BD444" s="180"/>
      <c r="BE444" s="180"/>
      <c r="BF444" s="180"/>
      <c r="BG444" s="180"/>
      <c r="BH444" s="180"/>
      <c r="BI444" s="180"/>
      <c r="BJ444" s="180"/>
      <c r="BK444" s="180"/>
      <c r="BL444" s="180"/>
      <c r="BM444" s="180"/>
      <c r="BN444" s="180"/>
      <c r="BO444" s="180"/>
      <c r="BP444" s="181"/>
      <c r="BQ444" s="181"/>
      <c r="BR444" s="181"/>
      <c r="BS444" s="181"/>
      <c r="BT444" s="181"/>
      <c r="BU444" s="181"/>
      <c r="BV444" s="181"/>
      <c r="BW444" s="181"/>
      <c r="BX444" s="181"/>
    </row>
    <row r="445" spans="2:76" s="71" customFormat="1" ht="18" customHeight="1" hidden="1"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  <c r="AR445" s="180"/>
      <c r="AS445" s="180"/>
      <c r="AT445" s="180"/>
      <c r="AU445" s="180"/>
      <c r="AV445" s="180"/>
      <c r="AW445" s="180"/>
      <c r="AX445" s="180"/>
      <c r="AY445" s="180"/>
      <c r="AZ445" s="180"/>
      <c r="BA445" s="180"/>
      <c r="BB445" s="180"/>
      <c r="BC445" s="180"/>
      <c r="BD445" s="180"/>
      <c r="BE445" s="180"/>
      <c r="BF445" s="180"/>
      <c r="BG445" s="180"/>
      <c r="BH445" s="180"/>
      <c r="BI445" s="180"/>
      <c r="BJ445" s="180"/>
      <c r="BK445" s="180"/>
      <c r="BL445" s="180"/>
      <c r="BM445" s="180"/>
      <c r="BN445" s="180"/>
      <c r="BO445" s="180"/>
      <c r="BP445" s="181"/>
      <c r="BQ445" s="181"/>
      <c r="BR445" s="181"/>
      <c r="BS445" s="181"/>
      <c r="BT445" s="181"/>
      <c r="BU445" s="181"/>
      <c r="BV445" s="181"/>
      <c r="BW445" s="181"/>
      <c r="BX445" s="181"/>
    </row>
    <row r="446" spans="2:76" s="71" customFormat="1" ht="18" customHeight="1" hidden="1"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  <c r="AR446" s="180"/>
      <c r="AS446" s="180"/>
      <c r="AT446" s="180"/>
      <c r="AU446" s="180"/>
      <c r="AV446" s="180"/>
      <c r="AW446" s="180"/>
      <c r="AX446" s="180"/>
      <c r="AY446" s="180"/>
      <c r="AZ446" s="180"/>
      <c r="BA446" s="180"/>
      <c r="BB446" s="180"/>
      <c r="BC446" s="180"/>
      <c r="BD446" s="180"/>
      <c r="BE446" s="180"/>
      <c r="BF446" s="180"/>
      <c r="BG446" s="180"/>
      <c r="BH446" s="180"/>
      <c r="BI446" s="180"/>
      <c r="BJ446" s="180"/>
      <c r="BK446" s="180"/>
      <c r="BL446" s="180"/>
      <c r="BM446" s="180"/>
      <c r="BN446" s="180"/>
      <c r="BO446" s="180"/>
      <c r="BP446" s="181"/>
      <c r="BQ446" s="181"/>
      <c r="BR446" s="181"/>
      <c r="BS446" s="181"/>
      <c r="BT446" s="181"/>
      <c r="BU446" s="181"/>
      <c r="BV446" s="181"/>
      <c r="BW446" s="181"/>
      <c r="BX446" s="181"/>
    </row>
    <row r="447" spans="2:76" s="71" customFormat="1" ht="18" customHeight="1" hidden="1"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180"/>
      <c r="AT447" s="180"/>
      <c r="AU447" s="180"/>
      <c r="AV447" s="180"/>
      <c r="AW447" s="180"/>
      <c r="AX447" s="180"/>
      <c r="AY447" s="180"/>
      <c r="AZ447" s="180"/>
      <c r="BA447" s="180"/>
      <c r="BB447" s="180"/>
      <c r="BC447" s="180"/>
      <c r="BD447" s="180"/>
      <c r="BE447" s="180"/>
      <c r="BF447" s="180"/>
      <c r="BG447" s="180"/>
      <c r="BH447" s="180"/>
      <c r="BI447" s="180"/>
      <c r="BJ447" s="180"/>
      <c r="BK447" s="180"/>
      <c r="BL447" s="180"/>
      <c r="BM447" s="180"/>
      <c r="BN447" s="180"/>
      <c r="BO447" s="180"/>
      <c r="BP447" s="181"/>
      <c r="BQ447" s="181"/>
      <c r="BR447" s="181"/>
      <c r="BS447" s="181"/>
      <c r="BT447" s="181"/>
      <c r="BU447" s="181"/>
      <c r="BV447" s="181"/>
      <c r="BW447" s="181"/>
      <c r="BX447" s="181"/>
    </row>
    <row r="448" spans="2:76" s="71" customFormat="1" ht="18" customHeight="1" hidden="1"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180"/>
      <c r="AT448" s="180"/>
      <c r="AU448" s="180"/>
      <c r="AV448" s="180"/>
      <c r="AW448" s="180"/>
      <c r="AX448" s="180"/>
      <c r="AY448" s="180"/>
      <c r="AZ448" s="180"/>
      <c r="BA448" s="180"/>
      <c r="BB448" s="180"/>
      <c r="BC448" s="180"/>
      <c r="BD448" s="180"/>
      <c r="BE448" s="180"/>
      <c r="BF448" s="180"/>
      <c r="BG448" s="180"/>
      <c r="BH448" s="180"/>
      <c r="BI448" s="180"/>
      <c r="BJ448" s="180"/>
      <c r="BK448" s="180"/>
      <c r="BL448" s="180"/>
      <c r="BM448" s="180"/>
      <c r="BN448" s="180"/>
      <c r="BO448" s="180"/>
      <c r="BP448" s="181"/>
      <c r="BQ448" s="181"/>
      <c r="BR448" s="181"/>
      <c r="BS448" s="181"/>
      <c r="BT448" s="181"/>
      <c r="BU448" s="181"/>
      <c r="BV448" s="181"/>
      <c r="BW448" s="181"/>
      <c r="BX448" s="181"/>
    </row>
    <row r="449" spans="2:76" s="71" customFormat="1" ht="18" customHeight="1" hidden="1"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  <c r="AR449" s="180"/>
      <c r="AS449" s="180"/>
      <c r="AT449" s="180"/>
      <c r="AU449" s="180"/>
      <c r="AV449" s="180"/>
      <c r="AW449" s="180"/>
      <c r="AX449" s="180"/>
      <c r="AY449" s="180"/>
      <c r="AZ449" s="180"/>
      <c r="BA449" s="180"/>
      <c r="BB449" s="180"/>
      <c r="BC449" s="180"/>
      <c r="BD449" s="180"/>
      <c r="BE449" s="180"/>
      <c r="BF449" s="180"/>
      <c r="BG449" s="180"/>
      <c r="BH449" s="180"/>
      <c r="BI449" s="180"/>
      <c r="BJ449" s="180"/>
      <c r="BK449" s="180"/>
      <c r="BL449" s="180"/>
      <c r="BM449" s="180"/>
      <c r="BN449" s="180"/>
      <c r="BO449" s="180"/>
      <c r="BP449" s="181"/>
      <c r="BQ449" s="181"/>
      <c r="BR449" s="181"/>
      <c r="BS449" s="181"/>
      <c r="BT449" s="181"/>
      <c r="BU449" s="181"/>
      <c r="BV449" s="181"/>
      <c r="BW449" s="181"/>
      <c r="BX449" s="181"/>
    </row>
    <row r="450" spans="2:76" s="71" customFormat="1" ht="18" customHeight="1" hidden="1"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  <c r="AR450" s="180"/>
      <c r="AS450" s="180"/>
      <c r="AT450" s="180"/>
      <c r="AU450" s="180"/>
      <c r="AV450" s="180"/>
      <c r="AW450" s="180"/>
      <c r="AX450" s="180"/>
      <c r="AY450" s="180"/>
      <c r="AZ450" s="180"/>
      <c r="BA450" s="180"/>
      <c r="BB450" s="180"/>
      <c r="BC450" s="180"/>
      <c r="BD450" s="180"/>
      <c r="BE450" s="180"/>
      <c r="BF450" s="180"/>
      <c r="BG450" s="180"/>
      <c r="BH450" s="180"/>
      <c r="BI450" s="180"/>
      <c r="BJ450" s="180"/>
      <c r="BK450" s="180"/>
      <c r="BL450" s="180"/>
      <c r="BM450" s="180"/>
      <c r="BN450" s="180"/>
      <c r="BO450" s="180"/>
      <c r="BP450" s="181"/>
      <c r="BQ450" s="181"/>
      <c r="BR450" s="181"/>
      <c r="BS450" s="181"/>
      <c r="BT450" s="181"/>
      <c r="BU450" s="181"/>
      <c r="BV450" s="181"/>
      <c r="BW450" s="181"/>
      <c r="BX450" s="181"/>
    </row>
    <row r="451" spans="2:76" s="71" customFormat="1" ht="18" customHeight="1" hidden="1"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  <c r="AE451" s="180"/>
      <c r="AF451" s="180"/>
      <c r="AG451" s="180"/>
      <c r="AH451" s="180"/>
      <c r="AI451" s="180"/>
      <c r="AJ451" s="180"/>
      <c r="AK451" s="180"/>
      <c r="AL451" s="180"/>
      <c r="AM451" s="180"/>
      <c r="AN451" s="180"/>
      <c r="AO451" s="180"/>
      <c r="AP451" s="180"/>
      <c r="AQ451" s="180"/>
      <c r="AR451" s="180"/>
      <c r="AS451" s="180"/>
      <c r="AT451" s="180"/>
      <c r="AU451" s="180"/>
      <c r="AV451" s="180"/>
      <c r="AW451" s="180"/>
      <c r="AX451" s="180"/>
      <c r="AY451" s="180"/>
      <c r="AZ451" s="180"/>
      <c r="BA451" s="180"/>
      <c r="BB451" s="180"/>
      <c r="BC451" s="180"/>
      <c r="BD451" s="180"/>
      <c r="BE451" s="180"/>
      <c r="BF451" s="180"/>
      <c r="BG451" s="180"/>
      <c r="BH451" s="180"/>
      <c r="BI451" s="180"/>
      <c r="BJ451" s="180"/>
      <c r="BK451" s="180"/>
      <c r="BL451" s="180"/>
      <c r="BM451" s="180"/>
      <c r="BN451" s="180"/>
      <c r="BO451" s="180"/>
      <c r="BP451" s="181"/>
      <c r="BQ451" s="181"/>
      <c r="BR451" s="181"/>
      <c r="BS451" s="181"/>
      <c r="BT451" s="181"/>
      <c r="BU451" s="181"/>
      <c r="BV451" s="181"/>
      <c r="BW451" s="181"/>
      <c r="BX451" s="181"/>
    </row>
    <row r="452" spans="2:76" s="71" customFormat="1" ht="18" customHeight="1" hidden="1"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  <c r="AB452" s="180"/>
      <c r="AC452" s="180"/>
      <c r="AD452" s="180"/>
      <c r="AE452" s="180"/>
      <c r="AF452" s="180"/>
      <c r="AG452" s="180"/>
      <c r="AH452" s="180"/>
      <c r="AI452" s="180"/>
      <c r="AJ452" s="180"/>
      <c r="AK452" s="180"/>
      <c r="AL452" s="180"/>
      <c r="AM452" s="180"/>
      <c r="AN452" s="180"/>
      <c r="AO452" s="180"/>
      <c r="AP452" s="180"/>
      <c r="AQ452" s="180"/>
      <c r="AR452" s="180"/>
      <c r="AS452" s="180"/>
      <c r="AT452" s="180"/>
      <c r="AU452" s="180"/>
      <c r="AV452" s="180"/>
      <c r="AW452" s="180"/>
      <c r="AX452" s="180"/>
      <c r="AY452" s="180"/>
      <c r="AZ452" s="180"/>
      <c r="BA452" s="180"/>
      <c r="BB452" s="180"/>
      <c r="BC452" s="180"/>
      <c r="BD452" s="180"/>
      <c r="BE452" s="180"/>
      <c r="BF452" s="180"/>
      <c r="BG452" s="180"/>
      <c r="BH452" s="180"/>
      <c r="BI452" s="180"/>
      <c r="BJ452" s="180"/>
      <c r="BK452" s="180"/>
      <c r="BL452" s="180"/>
      <c r="BM452" s="180"/>
      <c r="BN452" s="180"/>
      <c r="BO452" s="180"/>
      <c r="BP452" s="181"/>
      <c r="BQ452" s="181"/>
      <c r="BR452" s="181"/>
      <c r="BS452" s="181"/>
      <c r="BT452" s="181"/>
      <c r="BU452" s="181"/>
      <c r="BV452" s="181"/>
      <c r="BW452" s="181"/>
      <c r="BX452" s="181"/>
    </row>
    <row r="453" spans="2:76" s="71" customFormat="1" ht="18" customHeight="1" hidden="1"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80"/>
      <c r="AS453" s="180"/>
      <c r="AT453" s="180"/>
      <c r="AU453" s="180"/>
      <c r="AV453" s="180"/>
      <c r="AW453" s="180"/>
      <c r="AX453" s="180"/>
      <c r="AY453" s="180"/>
      <c r="AZ453" s="180"/>
      <c r="BA453" s="180"/>
      <c r="BB453" s="180"/>
      <c r="BC453" s="180"/>
      <c r="BD453" s="180"/>
      <c r="BE453" s="180"/>
      <c r="BF453" s="180"/>
      <c r="BG453" s="180"/>
      <c r="BH453" s="180"/>
      <c r="BI453" s="180"/>
      <c r="BJ453" s="180"/>
      <c r="BK453" s="180"/>
      <c r="BL453" s="180"/>
      <c r="BM453" s="180"/>
      <c r="BN453" s="180"/>
      <c r="BO453" s="180"/>
      <c r="BP453" s="181"/>
      <c r="BQ453" s="181"/>
      <c r="BR453" s="181"/>
      <c r="BS453" s="181"/>
      <c r="BT453" s="181"/>
      <c r="BU453" s="181"/>
      <c r="BV453" s="181"/>
      <c r="BW453" s="181"/>
      <c r="BX453" s="181"/>
    </row>
    <row r="454" spans="2:76" s="71" customFormat="1" ht="18" customHeight="1" hidden="1"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0"/>
      <c r="AE454" s="180"/>
      <c r="AF454" s="180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  <c r="AR454" s="180"/>
      <c r="AS454" s="180"/>
      <c r="AT454" s="180"/>
      <c r="AU454" s="180"/>
      <c r="AV454" s="180"/>
      <c r="AW454" s="180"/>
      <c r="AX454" s="180"/>
      <c r="AY454" s="180"/>
      <c r="AZ454" s="180"/>
      <c r="BA454" s="180"/>
      <c r="BB454" s="180"/>
      <c r="BC454" s="180"/>
      <c r="BD454" s="180"/>
      <c r="BE454" s="180"/>
      <c r="BF454" s="180"/>
      <c r="BG454" s="180"/>
      <c r="BH454" s="180"/>
      <c r="BI454" s="180"/>
      <c r="BJ454" s="180"/>
      <c r="BK454" s="180"/>
      <c r="BL454" s="180"/>
      <c r="BM454" s="180"/>
      <c r="BN454" s="180"/>
      <c r="BO454" s="180"/>
      <c r="BP454" s="181"/>
      <c r="BQ454" s="181"/>
      <c r="BR454" s="181"/>
      <c r="BS454" s="181"/>
      <c r="BT454" s="181"/>
      <c r="BU454" s="181"/>
      <c r="BV454" s="181"/>
      <c r="BW454" s="181"/>
      <c r="BX454" s="181"/>
    </row>
    <row r="455" spans="2:76" s="71" customFormat="1" ht="18" customHeight="1" hidden="1"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0"/>
      <c r="AE455" s="180"/>
      <c r="AF455" s="180"/>
      <c r="AG455" s="180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  <c r="AR455" s="180"/>
      <c r="AS455" s="180"/>
      <c r="AT455" s="180"/>
      <c r="AU455" s="180"/>
      <c r="AV455" s="180"/>
      <c r="AW455" s="180"/>
      <c r="AX455" s="180"/>
      <c r="AY455" s="180"/>
      <c r="AZ455" s="180"/>
      <c r="BA455" s="180"/>
      <c r="BB455" s="180"/>
      <c r="BC455" s="180"/>
      <c r="BD455" s="180"/>
      <c r="BE455" s="180"/>
      <c r="BF455" s="180"/>
      <c r="BG455" s="180"/>
      <c r="BH455" s="180"/>
      <c r="BI455" s="180"/>
      <c r="BJ455" s="180"/>
      <c r="BK455" s="180"/>
      <c r="BL455" s="180"/>
      <c r="BM455" s="180"/>
      <c r="BN455" s="180"/>
      <c r="BO455" s="180"/>
      <c r="BP455" s="181"/>
      <c r="BQ455" s="181"/>
      <c r="BR455" s="181"/>
      <c r="BS455" s="181"/>
      <c r="BT455" s="181"/>
      <c r="BU455" s="181"/>
      <c r="BV455" s="181"/>
      <c r="BW455" s="181"/>
      <c r="BX455" s="181"/>
    </row>
    <row r="456" spans="2:76" s="71" customFormat="1" ht="18" customHeight="1" hidden="1"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  <c r="AS456" s="180"/>
      <c r="AT456" s="180"/>
      <c r="AU456" s="180"/>
      <c r="AV456" s="180"/>
      <c r="AW456" s="180"/>
      <c r="AX456" s="180"/>
      <c r="AY456" s="180"/>
      <c r="AZ456" s="180"/>
      <c r="BA456" s="180"/>
      <c r="BB456" s="180"/>
      <c r="BC456" s="180"/>
      <c r="BD456" s="180"/>
      <c r="BE456" s="180"/>
      <c r="BF456" s="180"/>
      <c r="BG456" s="180"/>
      <c r="BH456" s="180"/>
      <c r="BI456" s="180"/>
      <c r="BJ456" s="180"/>
      <c r="BK456" s="180"/>
      <c r="BL456" s="180"/>
      <c r="BM456" s="180"/>
      <c r="BN456" s="180"/>
      <c r="BO456" s="180"/>
      <c r="BP456" s="181"/>
      <c r="BQ456" s="181"/>
      <c r="BR456" s="181"/>
      <c r="BS456" s="181"/>
      <c r="BT456" s="181"/>
      <c r="BU456" s="181"/>
      <c r="BV456" s="181"/>
      <c r="BW456" s="181"/>
      <c r="BX456" s="181"/>
    </row>
    <row r="457" spans="2:76" s="71" customFormat="1" ht="18" customHeight="1" hidden="1"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  <c r="AR457" s="180"/>
      <c r="AS457" s="180"/>
      <c r="AT457" s="180"/>
      <c r="AU457" s="180"/>
      <c r="AV457" s="180"/>
      <c r="AW457" s="180"/>
      <c r="AX457" s="180"/>
      <c r="AY457" s="180"/>
      <c r="AZ457" s="180"/>
      <c r="BA457" s="180"/>
      <c r="BB457" s="180"/>
      <c r="BC457" s="180"/>
      <c r="BD457" s="180"/>
      <c r="BE457" s="180"/>
      <c r="BF457" s="180"/>
      <c r="BG457" s="180"/>
      <c r="BH457" s="180"/>
      <c r="BI457" s="180"/>
      <c r="BJ457" s="180"/>
      <c r="BK457" s="180"/>
      <c r="BL457" s="180"/>
      <c r="BM457" s="180"/>
      <c r="BN457" s="180"/>
      <c r="BO457" s="180"/>
      <c r="BP457" s="181"/>
      <c r="BQ457" s="181"/>
      <c r="BR457" s="181"/>
      <c r="BS457" s="181"/>
      <c r="BT457" s="181"/>
      <c r="BU457" s="181"/>
      <c r="BV457" s="181"/>
      <c r="BW457" s="181"/>
      <c r="BX457" s="181"/>
    </row>
    <row r="458" spans="2:76" s="71" customFormat="1" ht="18" customHeight="1" hidden="1"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  <c r="AS458" s="180"/>
      <c r="AT458" s="180"/>
      <c r="AU458" s="180"/>
      <c r="AV458" s="180"/>
      <c r="AW458" s="180"/>
      <c r="AX458" s="180"/>
      <c r="AY458" s="180"/>
      <c r="AZ458" s="180"/>
      <c r="BA458" s="180"/>
      <c r="BB458" s="180"/>
      <c r="BC458" s="180"/>
      <c r="BD458" s="180"/>
      <c r="BE458" s="180"/>
      <c r="BF458" s="180"/>
      <c r="BG458" s="180"/>
      <c r="BH458" s="180"/>
      <c r="BI458" s="180"/>
      <c r="BJ458" s="180"/>
      <c r="BK458" s="180"/>
      <c r="BL458" s="180"/>
      <c r="BM458" s="180"/>
      <c r="BN458" s="180"/>
      <c r="BO458" s="180"/>
      <c r="BP458" s="181"/>
      <c r="BQ458" s="181"/>
      <c r="BR458" s="181"/>
      <c r="BS458" s="181"/>
      <c r="BT458" s="181"/>
      <c r="BU458" s="181"/>
      <c r="BV458" s="181"/>
      <c r="BW458" s="181"/>
      <c r="BX458" s="181"/>
    </row>
    <row r="459" spans="2:76" s="71" customFormat="1" ht="18" customHeight="1" hidden="1"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  <c r="AR459" s="180"/>
      <c r="AS459" s="180"/>
      <c r="AT459" s="180"/>
      <c r="AU459" s="180"/>
      <c r="AV459" s="180"/>
      <c r="AW459" s="180"/>
      <c r="AX459" s="180"/>
      <c r="AY459" s="180"/>
      <c r="AZ459" s="180"/>
      <c r="BA459" s="180"/>
      <c r="BB459" s="180"/>
      <c r="BC459" s="180"/>
      <c r="BD459" s="180"/>
      <c r="BE459" s="180"/>
      <c r="BF459" s="180"/>
      <c r="BG459" s="180"/>
      <c r="BH459" s="180"/>
      <c r="BI459" s="180"/>
      <c r="BJ459" s="180"/>
      <c r="BK459" s="180"/>
      <c r="BL459" s="180"/>
      <c r="BM459" s="180"/>
      <c r="BN459" s="180"/>
      <c r="BO459" s="180"/>
      <c r="BP459" s="181"/>
      <c r="BQ459" s="181"/>
      <c r="BR459" s="181"/>
      <c r="BS459" s="181"/>
      <c r="BT459" s="181"/>
      <c r="BU459" s="181"/>
      <c r="BV459" s="181"/>
      <c r="BW459" s="181"/>
      <c r="BX459" s="181"/>
    </row>
    <row r="460" spans="2:76" s="71" customFormat="1" ht="18" customHeight="1" hidden="1"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  <c r="AR460" s="180"/>
      <c r="AS460" s="180"/>
      <c r="AT460" s="180"/>
      <c r="AU460" s="180"/>
      <c r="AV460" s="180"/>
      <c r="AW460" s="180"/>
      <c r="AX460" s="180"/>
      <c r="AY460" s="180"/>
      <c r="AZ460" s="180"/>
      <c r="BA460" s="180"/>
      <c r="BB460" s="180"/>
      <c r="BC460" s="180"/>
      <c r="BD460" s="180"/>
      <c r="BE460" s="180"/>
      <c r="BF460" s="180"/>
      <c r="BG460" s="180"/>
      <c r="BH460" s="180"/>
      <c r="BI460" s="180"/>
      <c r="BJ460" s="180"/>
      <c r="BK460" s="180"/>
      <c r="BL460" s="180"/>
      <c r="BM460" s="180"/>
      <c r="BN460" s="180"/>
      <c r="BO460" s="180"/>
      <c r="BP460" s="181"/>
      <c r="BQ460" s="181"/>
      <c r="BR460" s="181"/>
      <c r="BS460" s="181"/>
      <c r="BT460" s="181"/>
      <c r="BU460" s="181"/>
      <c r="BV460" s="181"/>
      <c r="BW460" s="181"/>
      <c r="BX460" s="181"/>
    </row>
    <row r="461" spans="2:76" s="71" customFormat="1" ht="18" customHeight="1" hidden="1"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80"/>
      <c r="AE461" s="180"/>
      <c r="AF461" s="180"/>
      <c r="AG461" s="180"/>
      <c r="AH461" s="180"/>
      <c r="AI461" s="180"/>
      <c r="AJ461" s="180"/>
      <c r="AK461" s="180"/>
      <c r="AL461" s="180"/>
      <c r="AM461" s="180"/>
      <c r="AN461" s="180"/>
      <c r="AO461" s="180"/>
      <c r="AP461" s="180"/>
      <c r="AQ461" s="180"/>
      <c r="AR461" s="180"/>
      <c r="AS461" s="180"/>
      <c r="AT461" s="180"/>
      <c r="AU461" s="180"/>
      <c r="AV461" s="180"/>
      <c r="AW461" s="180"/>
      <c r="AX461" s="180"/>
      <c r="AY461" s="180"/>
      <c r="AZ461" s="180"/>
      <c r="BA461" s="180"/>
      <c r="BB461" s="180"/>
      <c r="BC461" s="180"/>
      <c r="BD461" s="180"/>
      <c r="BE461" s="180"/>
      <c r="BF461" s="180"/>
      <c r="BG461" s="180"/>
      <c r="BH461" s="180"/>
      <c r="BI461" s="180"/>
      <c r="BJ461" s="180"/>
      <c r="BK461" s="180"/>
      <c r="BL461" s="180"/>
      <c r="BM461" s="180"/>
      <c r="BN461" s="180"/>
      <c r="BO461" s="180"/>
      <c r="BP461" s="181"/>
      <c r="BQ461" s="181"/>
      <c r="BR461" s="181"/>
      <c r="BS461" s="181"/>
      <c r="BT461" s="181"/>
      <c r="BU461" s="181"/>
      <c r="BV461" s="181"/>
      <c r="BW461" s="181"/>
      <c r="BX461" s="181"/>
    </row>
    <row r="462" spans="2:76" s="71" customFormat="1" ht="18" customHeight="1" hidden="1"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0"/>
      <c r="AE462" s="180"/>
      <c r="AF462" s="180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  <c r="AS462" s="180"/>
      <c r="AT462" s="180"/>
      <c r="AU462" s="180"/>
      <c r="AV462" s="180"/>
      <c r="AW462" s="180"/>
      <c r="AX462" s="180"/>
      <c r="AY462" s="180"/>
      <c r="AZ462" s="180"/>
      <c r="BA462" s="180"/>
      <c r="BB462" s="180"/>
      <c r="BC462" s="180"/>
      <c r="BD462" s="180"/>
      <c r="BE462" s="180"/>
      <c r="BF462" s="180"/>
      <c r="BG462" s="180"/>
      <c r="BH462" s="180"/>
      <c r="BI462" s="180"/>
      <c r="BJ462" s="180"/>
      <c r="BK462" s="180"/>
      <c r="BL462" s="180"/>
      <c r="BM462" s="180"/>
      <c r="BN462" s="180"/>
      <c r="BO462" s="180"/>
      <c r="BP462" s="181"/>
      <c r="BQ462" s="181"/>
      <c r="BR462" s="181"/>
      <c r="BS462" s="181"/>
      <c r="BT462" s="181"/>
      <c r="BU462" s="181"/>
      <c r="BV462" s="181"/>
      <c r="BW462" s="181"/>
      <c r="BX462" s="181"/>
    </row>
    <row r="463" ht="18" customHeight="1" hidden="1"/>
    <row r="464" ht="18" customHeight="1" hidden="1"/>
    <row r="465" ht="18" customHeight="1" hidden="1"/>
    <row r="466" ht="18" customHeight="1" hidden="1"/>
    <row r="467" ht="18" customHeight="1" hidden="1"/>
    <row r="468" ht="18" customHeight="1" hidden="1"/>
    <row r="469" ht="18" customHeight="1" hidden="1"/>
    <row r="470" ht="18" customHeight="1" hidden="1"/>
    <row r="471" ht="18" customHeight="1" hidden="1"/>
    <row r="472" ht="18" customHeight="1" hidden="1"/>
    <row r="473" ht="18" customHeight="1" hidden="1"/>
    <row r="474" ht="18" customHeight="1" hidden="1"/>
    <row r="475" ht="18" customHeight="1" hidden="1"/>
    <row r="476" ht="18" customHeight="1" hidden="1"/>
    <row r="477" ht="18" customHeight="1" hidden="1"/>
    <row r="478" ht="18" customHeight="1" hidden="1"/>
    <row r="479" ht="18" customHeight="1" hidden="1"/>
    <row r="480" ht="18" customHeight="1" hidden="1"/>
    <row r="481" ht="18" customHeight="1" hidden="1"/>
    <row r="482" ht="18" customHeight="1" hidden="1"/>
    <row r="483" ht="18" customHeight="1" hidden="1"/>
    <row r="484" ht="18" customHeight="1" hidden="1"/>
    <row r="485" ht="18" customHeight="1" hidden="1"/>
    <row r="486" ht="18" customHeight="1" hidden="1"/>
    <row r="487" ht="18" customHeight="1" hidden="1"/>
    <row r="488" ht="18" customHeight="1" hidden="1"/>
    <row r="489" ht="18" customHeight="1" hidden="1"/>
    <row r="490" ht="18" customHeight="1" hidden="1"/>
    <row r="491" ht="18" customHeight="1" hidden="1"/>
    <row r="492" ht="18" customHeight="1" hidden="1"/>
    <row r="493" ht="18" customHeight="1" hidden="1"/>
    <row r="494" ht="18" customHeight="1" hidden="1"/>
    <row r="495" ht="18" customHeight="1" hidden="1"/>
    <row r="496" ht="18" customHeight="1" hidden="1"/>
    <row r="497" ht="18" customHeight="1" hidden="1"/>
  </sheetData>
  <sheetProtection selectLockedCells="1"/>
  <mergeCells count="692">
    <mergeCell ref="D58:F58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AJ108:BD108"/>
    <mergeCell ref="BE108:BI108"/>
    <mergeCell ref="BJ108:BM108"/>
    <mergeCell ref="D94:F94"/>
    <mergeCell ref="D28:F28"/>
    <mergeCell ref="D29:F29"/>
    <mergeCell ref="D30:F30"/>
    <mergeCell ref="D31:F31"/>
    <mergeCell ref="D32:F32"/>
    <mergeCell ref="D33:F33"/>
    <mergeCell ref="BJ104:BM104"/>
    <mergeCell ref="BJ106:BM106"/>
    <mergeCell ref="B107:C108"/>
    <mergeCell ref="G107:J108"/>
    <mergeCell ref="K107:AH107"/>
    <mergeCell ref="AJ107:BD107"/>
    <mergeCell ref="BE107:BG107"/>
    <mergeCell ref="BH107:BI107"/>
    <mergeCell ref="BJ107:BM107"/>
    <mergeCell ref="K108:AH108"/>
    <mergeCell ref="B102:C102"/>
    <mergeCell ref="G102:J102"/>
    <mergeCell ref="K102:BD102"/>
    <mergeCell ref="BE102:BI102"/>
    <mergeCell ref="BJ102:BM102"/>
    <mergeCell ref="BH103:BI103"/>
    <mergeCell ref="BJ103:BM103"/>
    <mergeCell ref="K98:BD98"/>
    <mergeCell ref="BE98:BI98"/>
    <mergeCell ref="BJ98:BM98"/>
    <mergeCell ref="BJ99:BM99"/>
    <mergeCell ref="K100:AH100"/>
    <mergeCell ref="AJ100:BD100"/>
    <mergeCell ref="BE100:BI100"/>
    <mergeCell ref="BJ100:BM100"/>
    <mergeCell ref="BJ94:BM94"/>
    <mergeCell ref="B95:C96"/>
    <mergeCell ref="G95:J96"/>
    <mergeCell ref="K95:AH95"/>
    <mergeCell ref="AJ95:BD95"/>
    <mergeCell ref="BJ95:BM95"/>
    <mergeCell ref="K96:AH96"/>
    <mergeCell ref="BJ96:BM96"/>
    <mergeCell ref="AJ99:BD99"/>
    <mergeCell ref="BE99:BG99"/>
    <mergeCell ref="BH99:BI99"/>
    <mergeCell ref="BE106:BI106"/>
    <mergeCell ref="K106:BD106"/>
    <mergeCell ref="B94:C94"/>
    <mergeCell ref="G94:J94"/>
    <mergeCell ref="K94:BD94"/>
    <mergeCell ref="B98:C98"/>
    <mergeCell ref="G98:J98"/>
    <mergeCell ref="B106:C106"/>
    <mergeCell ref="G106:J106"/>
    <mergeCell ref="K103:AH103"/>
    <mergeCell ref="AJ103:BD103"/>
    <mergeCell ref="BE103:BG103"/>
    <mergeCell ref="B103:C104"/>
    <mergeCell ref="G103:J104"/>
    <mergeCell ref="K104:AH104"/>
    <mergeCell ref="AJ104:BD104"/>
    <mergeCell ref="BE104:BI104"/>
    <mergeCell ref="B99:C100"/>
    <mergeCell ref="G99:J100"/>
    <mergeCell ref="BE95:BG95"/>
    <mergeCell ref="BH95:BI95"/>
    <mergeCell ref="BE96:BI96"/>
    <mergeCell ref="AJ96:BD96"/>
    <mergeCell ref="D95:F96"/>
    <mergeCell ref="D99:F100"/>
    <mergeCell ref="D98:F98"/>
    <mergeCell ref="K99:AH99"/>
    <mergeCell ref="BE94:BI94"/>
    <mergeCell ref="H82:N82"/>
    <mergeCell ref="L73:N73"/>
    <mergeCell ref="L72:N72"/>
    <mergeCell ref="L71:N71"/>
    <mergeCell ref="L70:N70"/>
    <mergeCell ref="H73:K73"/>
    <mergeCell ref="H72:K72"/>
    <mergeCell ref="H71:K71"/>
    <mergeCell ref="H70:K70"/>
    <mergeCell ref="H67:K67"/>
    <mergeCell ref="H87:K87"/>
    <mergeCell ref="H86:K86"/>
    <mergeCell ref="H85:K85"/>
    <mergeCell ref="H84:K84"/>
    <mergeCell ref="H66:N66"/>
    <mergeCell ref="L69:N69"/>
    <mergeCell ref="L68:N68"/>
    <mergeCell ref="L83:N83"/>
    <mergeCell ref="L67:N67"/>
    <mergeCell ref="H69:K69"/>
    <mergeCell ref="L87:N87"/>
    <mergeCell ref="L86:N86"/>
    <mergeCell ref="L85:N85"/>
    <mergeCell ref="L84:N84"/>
    <mergeCell ref="H83:K83"/>
    <mergeCell ref="BC14:BG14"/>
    <mergeCell ref="AD14:AH14"/>
    <mergeCell ref="AI14:AN14"/>
    <mergeCell ref="AO14:AS14"/>
    <mergeCell ref="AT14:BB14"/>
    <mergeCell ref="BH31:BJ31"/>
    <mergeCell ref="BH29:BJ29"/>
    <mergeCell ref="BH28:BL28"/>
    <mergeCell ref="AK24:BE24"/>
    <mergeCell ref="AK23:BE23"/>
    <mergeCell ref="BJ128:BM128"/>
    <mergeCell ref="BJ127:BM127"/>
    <mergeCell ref="BJ126:BM126"/>
    <mergeCell ref="BJ123:BM123"/>
    <mergeCell ref="B2:AZ2"/>
    <mergeCell ref="BK33:BL33"/>
    <mergeCell ref="BK35:BL35"/>
    <mergeCell ref="BK34:BL34"/>
    <mergeCell ref="BH33:BJ33"/>
    <mergeCell ref="BH34:BJ34"/>
    <mergeCell ref="B33:C33"/>
    <mergeCell ref="BK29:BL29"/>
    <mergeCell ref="BE67:BF67"/>
    <mergeCell ref="BP71:BQ71"/>
    <mergeCell ref="BM68:BN68"/>
    <mergeCell ref="BE68:BF68"/>
    <mergeCell ref="BP68:BQ68"/>
    <mergeCell ref="BP69:BQ69"/>
    <mergeCell ref="P68:Q68"/>
    <mergeCell ref="H68:K68"/>
    <mergeCell ref="P69:Q69"/>
    <mergeCell ref="P70:Q70"/>
    <mergeCell ref="BE83:BF83"/>
    <mergeCell ref="BM84:BN84"/>
    <mergeCell ref="BH35:BJ35"/>
    <mergeCell ref="BH57:BJ57"/>
    <mergeCell ref="BH39:BJ39"/>
    <mergeCell ref="BH43:BJ43"/>
    <mergeCell ref="BH40:BJ40"/>
    <mergeCell ref="BM70:BN70"/>
    <mergeCell ref="BE123:BI123"/>
    <mergeCell ref="BP88:BQ88"/>
    <mergeCell ref="BP89:BQ89"/>
    <mergeCell ref="BH41:BJ41"/>
    <mergeCell ref="BU85:BW85"/>
    <mergeCell ref="BM86:BN86"/>
    <mergeCell ref="BR85:BT85"/>
    <mergeCell ref="BE88:BF88"/>
    <mergeCell ref="BK55:BL55"/>
    <mergeCell ref="BE113:BI113"/>
    <mergeCell ref="B122:C123"/>
    <mergeCell ref="B126:C126"/>
    <mergeCell ref="B93:J93"/>
    <mergeCell ref="BE118:BI118"/>
    <mergeCell ref="BE122:BG122"/>
    <mergeCell ref="B121:C121"/>
    <mergeCell ref="B116:C116"/>
    <mergeCell ref="BH117:BI117"/>
    <mergeCell ref="BE116:BI116"/>
    <mergeCell ref="G117:J118"/>
    <mergeCell ref="BK39:BL39"/>
    <mergeCell ref="BK41:BL41"/>
    <mergeCell ref="BK40:BL40"/>
    <mergeCell ref="BK54:BL54"/>
    <mergeCell ref="BH37:BJ37"/>
    <mergeCell ref="BH45:BJ45"/>
    <mergeCell ref="BK48:BL48"/>
    <mergeCell ref="BH38:BJ38"/>
    <mergeCell ref="BK44:BL44"/>
    <mergeCell ref="BH44:BJ44"/>
    <mergeCell ref="BH32:BJ32"/>
    <mergeCell ref="BH54:BJ54"/>
    <mergeCell ref="BH53:BJ53"/>
    <mergeCell ref="BK30:BL30"/>
    <mergeCell ref="BK38:BL38"/>
    <mergeCell ref="BK42:BL42"/>
    <mergeCell ref="BK43:BL43"/>
    <mergeCell ref="BK49:BL49"/>
    <mergeCell ref="BK31:BL31"/>
    <mergeCell ref="BH30:BJ30"/>
    <mergeCell ref="BK32:BL32"/>
    <mergeCell ref="BH51:BJ51"/>
    <mergeCell ref="BH49:BJ49"/>
    <mergeCell ref="BH36:BJ36"/>
    <mergeCell ref="BK36:BL36"/>
    <mergeCell ref="BK37:BL37"/>
    <mergeCell ref="BK45:BL45"/>
    <mergeCell ref="BK46:BL46"/>
    <mergeCell ref="BH46:BJ46"/>
    <mergeCell ref="BK47:BL47"/>
    <mergeCell ref="B30:C30"/>
    <mergeCell ref="B28:C28"/>
    <mergeCell ref="J33:P33"/>
    <mergeCell ref="J32:P32"/>
    <mergeCell ref="J31:P31"/>
    <mergeCell ref="J30:P30"/>
    <mergeCell ref="J28:P28"/>
    <mergeCell ref="J29:P29"/>
    <mergeCell ref="B31:C31"/>
    <mergeCell ref="B29:C29"/>
    <mergeCell ref="B34:C34"/>
    <mergeCell ref="B42:C42"/>
    <mergeCell ref="BM69:BN69"/>
    <mergeCell ref="B35:C35"/>
    <mergeCell ref="B36:C36"/>
    <mergeCell ref="B37:C37"/>
    <mergeCell ref="B38:C38"/>
    <mergeCell ref="J54:P54"/>
    <mergeCell ref="J50:P50"/>
    <mergeCell ref="B40:C40"/>
    <mergeCell ref="BM71:BN71"/>
    <mergeCell ref="B39:C39"/>
    <mergeCell ref="B55:C55"/>
    <mergeCell ref="B49:C49"/>
    <mergeCell ref="B48:C48"/>
    <mergeCell ref="B43:C43"/>
    <mergeCell ref="B45:C45"/>
    <mergeCell ref="B47:C47"/>
    <mergeCell ref="B44:C44"/>
    <mergeCell ref="B46:C46"/>
    <mergeCell ref="B41:C41"/>
    <mergeCell ref="J47:P47"/>
    <mergeCell ref="J41:P41"/>
    <mergeCell ref="J43:P43"/>
    <mergeCell ref="G40:I40"/>
    <mergeCell ref="G41:I41"/>
    <mergeCell ref="G42:I42"/>
    <mergeCell ref="G43:I43"/>
    <mergeCell ref="G44:I44"/>
    <mergeCell ref="G45:I45"/>
    <mergeCell ref="BE84:BF84"/>
    <mergeCell ref="BE85:BF85"/>
    <mergeCell ref="R72:AL72"/>
    <mergeCell ref="AP72:AR72"/>
    <mergeCell ref="AY73:BA73"/>
    <mergeCell ref="AY72:BA72"/>
    <mergeCell ref="BB73:BD73"/>
    <mergeCell ref="AM84:AO84"/>
    <mergeCell ref="AP84:AR84"/>
    <mergeCell ref="AP85:AR85"/>
    <mergeCell ref="B56:C56"/>
    <mergeCell ref="B57:C57"/>
    <mergeCell ref="J49:P49"/>
    <mergeCell ref="B54:C54"/>
    <mergeCell ref="B51:C51"/>
    <mergeCell ref="B50:C50"/>
    <mergeCell ref="B52:C52"/>
    <mergeCell ref="B53:C53"/>
    <mergeCell ref="J52:P52"/>
    <mergeCell ref="G52:I52"/>
    <mergeCell ref="BH47:BJ47"/>
    <mergeCell ref="P86:Q86"/>
    <mergeCell ref="AS85:AU85"/>
    <mergeCell ref="AV85:AX85"/>
    <mergeCell ref="AY85:BA85"/>
    <mergeCell ref="BB85:BD85"/>
    <mergeCell ref="AM85:AO85"/>
    <mergeCell ref="BE72:BF72"/>
    <mergeCell ref="BE70:BF70"/>
    <mergeCell ref="BI84:BJ84"/>
    <mergeCell ref="BK67:BL67"/>
    <mergeCell ref="BK68:BL68"/>
    <mergeCell ref="BG67:BH67"/>
    <mergeCell ref="BG71:BH71"/>
    <mergeCell ref="BE71:BF71"/>
    <mergeCell ref="BG73:BH73"/>
    <mergeCell ref="BK71:BL71"/>
    <mergeCell ref="BI67:BJ67"/>
    <mergeCell ref="BI68:BJ68"/>
    <mergeCell ref="BI69:BJ69"/>
    <mergeCell ref="BI86:BJ86"/>
    <mergeCell ref="BK72:BL72"/>
    <mergeCell ref="BM73:BN73"/>
    <mergeCell ref="BM85:BN85"/>
    <mergeCell ref="BM72:BN72"/>
    <mergeCell ref="BM83:BQ83"/>
    <mergeCell ref="BK84:BL84"/>
    <mergeCell ref="BK85:BL85"/>
    <mergeCell ref="BK86:BL86"/>
    <mergeCell ref="BI70:BJ70"/>
    <mergeCell ref="BG83:BH83"/>
    <mergeCell ref="BG84:BH84"/>
    <mergeCell ref="BK73:BL73"/>
    <mergeCell ref="BK83:BL83"/>
    <mergeCell ref="BI85:BJ85"/>
    <mergeCell ref="BK69:BL69"/>
    <mergeCell ref="BK70:BL70"/>
    <mergeCell ref="BP70:BQ70"/>
    <mergeCell ref="BP72:BQ72"/>
    <mergeCell ref="BR71:BT71"/>
    <mergeCell ref="BE86:BF86"/>
    <mergeCell ref="BR70:BT70"/>
    <mergeCell ref="BR72:BT72"/>
    <mergeCell ref="BR73:BT73"/>
    <mergeCell ref="BR84:BT84"/>
    <mergeCell ref="BE87:BF87"/>
    <mergeCell ref="BR89:BT89"/>
    <mergeCell ref="BE73:BF73"/>
    <mergeCell ref="BE89:BF89"/>
    <mergeCell ref="BM87:BN87"/>
    <mergeCell ref="BR86:BT86"/>
    <mergeCell ref="BR87:BT87"/>
    <mergeCell ref="BR83:BT83"/>
    <mergeCell ref="BP84:BQ84"/>
    <mergeCell ref="BM89:BN89"/>
    <mergeCell ref="BU86:BW86"/>
    <mergeCell ref="BG72:BH72"/>
    <mergeCell ref="BP86:BQ86"/>
    <mergeCell ref="BP87:BQ87"/>
    <mergeCell ref="BU84:BW84"/>
    <mergeCell ref="BG85:BH85"/>
    <mergeCell ref="BG86:BH86"/>
    <mergeCell ref="BG87:BH87"/>
    <mergeCell ref="BP85:BQ85"/>
    <mergeCell ref="BP73:BQ73"/>
    <mergeCell ref="P88:Q88"/>
    <mergeCell ref="P89:Q89"/>
    <mergeCell ref="BU89:BW89"/>
    <mergeCell ref="BU88:BW88"/>
    <mergeCell ref="BU87:BW87"/>
    <mergeCell ref="BH42:BJ42"/>
    <mergeCell ref="J46:P46"/>
    <mergeCell ref="J45:P45"/>
    <mergeCell ref="J44:P44"/>
    <mergeCell ref="J42:P42"/>
    <mergeCell ref="BU83:BW83"/>
    <mergeCell ref="BU73:BW73"/>
    <mergeCell ref="BK58:BL58"/>
    <mergeCell ref="BI71:BJ71"/>
    <mergeCell ref="BI72:BJ72"/>
    <mergeCell ref="BI89:BJ89"/>
    <mergeCell ref="BI83:BJ83"/>
    <mergeCell ref="BR88:BT88"/>
    <mergeCell ref="BI88:BJ88"/>
    <mergeCell ref="BM88:BN88"/>
    <mergeCell ref="BK57:BL57"/>
    <mergeCell ref="H89:K89"/>
    <mergeCell ref="H88:K88"/>
    <mergeCell ref="L89:N89"/>
    <mergeCell ref="L88:N88"/>
    <mergeCell ref="BE69:BF69"/>
    <mergeCell ref="BG69:BH69"/>
    <mergeCell ref="BG70:BH70"/>
    <mergeCell ref="BG88:BH88"/>
    <mergeCell ref="P87:Q87"/>
    <mergeCell ref="AJ112:BD112"/>
    <mergeCell ref="K112:AH112"/>
    <mergeCell ref="AT93:BB93"/>
    <mergeCell ref="B58:C58"/>
    <mergeCell ref="BH48:BJ48"/>
    <mergeCell ref="BG89:BH89"/>
    <mergeCell ref="BH58:BJ58"/>
    <mergeCell ref="BH55:BJ55"/>
    <mergeCell ref="J53:P53"/>
    <mergeCell ref="J58:P58"/>
    <mergeCell ref="BH112:BI112"/>
    <mergeCell ref="BE121:BI121"/>
    <mergeCell ref="B112:C113"/>
    <mergeCell ref="B111:C111"/>
    <mergeCell ref="B117:C118"/>
    <mergeCell ref="K116:BD116"/>
    <mergeCell ref="K111:BD111"/>
    <mergeCell ref="G116:J116"/>
    <mergeCell ref="G112:J113"/>
    <mergeCell ref="G111:J111"/>
    <mergeCell ref="G121:J121"/>
    <mergeCell ref="BJ122:BM122"/>
    <mergeCell ref="BJ121:BM121"/>
    <mergeCell ref="BJ118:BM118"/>
    <mergeCell ref="K121:BD121"/>
    <mergeCell ref="AJ118:BD118"/>
    <mergeCell ref="K118:AH118"/>
    <mergeCell ref="J37:P37"/>
    <mergeCell ref="J36:P36"/>
    <mergeCell ref="J35:P35"/>
    <mergeCell ref="J34:P34"/>
    <mergeCell ref="J39:P39"/>
    <mergeCell ref="J57:P57"/>
    <mergeCell ref="J56:P56"/>
    <mergeCell ref="J55:P55"/>
    <mergeCell ref="J48:P48"/>
    <mergeCell ref="J51:P51"/>
    <mergeCell ref="BH56:BJ56"/>
    <mergeCell ref="BK53:BL53"/>
    <mergeCell ref="BH52:BJ52"/>
    <mergeCell ref="BK52:BL52"/>
    <mergeCell ref="BK50:BL50"/>
    <mergeCell ref="BH50:BJ50"/>
    <mergeCell ref="BK51:BL51"/>
    <mergeCell ref="BK56:BL56"/>
    <mergeCell ref="O135:P135"/>
    <mergeCell ref="O134:P134"/>
    <mergeCell ref="O133:P133"/>
    <mergeCell ref="O132:P132"/>
    <mergeCell ref="BI87:BJ87"/>
    <mergeCell ref="BK88:BL88"/>
    <mergeCell ref="BK89:BL89"/>
    <mergeCell ref="R89:AL89"/>
    <mergeCell ref="R88:AL88"/>
    <mergeCell ref="R87:AL87"/>
    <mergeCell ref="BK87:BL87"/>
    <mergeCell ref="BI73:BJ73"/>
    <mergeCell ref="P71:Q71"/>
    <mergeCell ref="P73:Q73"/>
    <mergeCell ref="P84:Q84"/>
    <mergeCell ref="P85:Q85"/>
    <mergeCell ref="P72:Q72"/>
    <mergeCell ref="P83:AL83"/>
    <mergeCell ref="BB71:BD71"/>
    <mergeCell ref="AS71:AU71"/>
    <mergeCell ref="BU72:BW72"/>
    <mergeCell ref="BU71:BW71"/>
    <mergeCell ref="BU70:BW70"/>
    <mergeCell ref="BU69:BW69"/>
    <mergeCell ref="BU68:BW68"/>
    <mergeCell ref="AV68:AX68"/>
    <mergeCell ref="BB70:BD70"/>
    <mergeCell ref="AY71:BA71"/>
    <mergeCell ref="AY70:BA70"/>
    <mergeCell ref="BR69:BT69"/>
    <mergeCell ref="BU67:BW67"/>
    <mergeCell ref="R68:AL68"/>
    <mergeCell ref="BM67:BQ67"/>
    <mergeCell ref="BG68:BH68"/>
    <mergeCell ref="BR67:BT67"/>
    <mergeCell ref="BB60:BD67"/>
    <mergeCell ref="BR68:BT68"/>
    <mergeCell ref="AY68:BA68"/>
    <mergeCell ref="AY60:BA67"/>
    <mergeCell ref="P67:AL67"/>
    <mergeCell ref="Q53:AK53"/>
    <mergeCell ref="Q52:AK52"/>
    <mergeCell ref="AM56:BG56"/>
    <mergeCell ref="Q51:AK51"/>
    <mergeCell ref="AM54:BG54"/>
    <mergeCell ref="AM53:BG53"/>
    <mergeCell ref="AM52:BG52"/>
    <mergeCell ref="AM51:BG51"/>
    <mergeCell ref="AM58:BG58"/>
    <mergeCell ref="AM57:BG57"/>
    <mergeCell ref="Q54:AK54"/>
    <mergeCell ref="AM55:BG55"/>
    <mergeCell ref="Q58:AK58"/>
    <mergeCell ref="Q57:AK57"/>
    <mergeCell ref="Q56:AK56"/>
    <mergeCell ref="Q55:AK55"/>
    <mergeCell ref="B32:C32"/>
    <mergeCell ref="Q30:AK30"/>
    <mergeCell ref="AM46:BG46"/>
    <mergeCell ref="AM31:BG31"/>
    <mergeCell ref="Q41:AK41"/>
    <mergeCell ref="Q40:AK40"/>
    <mergeCell ref="J38:P38"/>
    <mergeCell ref="J40:P40"/>
    <mergeCell ref="Q31:AK31"/>
    <mergeCell ref="Q45:AK45"/>
    <mergeCell ref="BC11:BG11"/>
    <mergeCell ref="B11:J11"/>
    <mergeCell ref="AK20:BE20"/>
    <mergeCell ref="AK19:BE19"/>
    <mergeCell ref="I19:AF19"/>
    <mergeCell ref="AT11:BB11"/>
    <mergeCell ref="AD11:AH11"/>
    <mergeCell ref="AI11:AN11"/>
    <mergeCell ref="AO11:AS11"/>
    <mergeCell ref="B14:J14"/>
    <mergeCell ref="B8:AZ8"/>
    <mergeCell ref="B4:AZ4"/>
    <mergeCell ref="B3:AZ3"/>
    <mergeCell ref="AK18:BE18"/>
    <mergeCell ref="I18:AF18"/>
    <mergeCell ref="K11:Q11"/>
    <mergeCell ref="AA11:AB11"/>
    <mergeCell ref="B6:AZ6"/>
    <mergeCell ref="K14:Q14"/>
    <mergeCell ref="AA14:AB14"/>
    <mergeCell ref="AK22:BE22"/>
    <mergeCell ref="AK21:BE21"/>
    <mergeCell ref="I24:AF24"/>
    <mergeCell ref="I23:AF23"/>
    <mergeCell ref="I21:AF21"/>
    <mergeCell ref="I20:AF20"/>
    <mergeCell ref="I22:AF22"/>
    <mergeCell ref="Q28:BG28"/>
    <mergeCell ref="Q29:AK29"/>
    <mergeCell ref="Q39:AK39"/>
    <mergeCell ref="Q38:AK38"/>
    <mergeCell ref="Q37:AK37"/>
    <mergeCell ref="Q36:AK36"/>
    <mergeCell ref="Q35:AK35"/>
    <mergeCell ref="Q34:AK34"/>
    <mergeCell ref="Q33:AK33"/>
    <mergeCell ref="Q32:AK32"/>
    <mergeCell ref="Q44:AK44"/>
    <mergeCell ref="Q43:AK43"/>
    <mergeCell ref="Q42:AK42"/>
    <mergeCell ref="Q50:AK50"/>
    <mergeCell ref="Q49:AK49"/>
    <mergeCell ref="Q48:AK48"/>
    <mergeCell ref="Q47:AK47"/>
    <mergeCell ref="Q46:AK46"/>
    <mergeCell ref="AM34:BG34"/>
    <mergeCell ref="AM33:BG33"/>
    <mergeCell ref="AM32:BG32"/>
    <mergeCell ref="AM36:BG36"/>
    <mergeCell ref="AM35:BG35"/>
    <mergeCell ref="AM50:BG50"/>
    <mergeCell ref="AM49:BG49"/>
    <mergeCell ref="AM48:BG48"/>
    <mergeCell ref="AM47:BG47"/>
    <mergeCell ref="AM45:BG45"/>
    <mergeCell ref="AM30:BG30"/>
    <mergeCell ref="AM29:BG29"/>
    <mergeCell ref="AM44:BG44"/>
    <mergeCell ref="AM43:BG43"/>
    <mergeCell ref="AM42:BG42"/>
    <mergeCell ref="AM41:BG41"/>
    <mergeCell ref="AM40:BG40"/>
    <mergeCell ref="AM39:BG39"/>
    <mergeCell ref="AM38:BG38"/>
    <mergeCell ref="AM37:BG37"/>
    <mergeCell ref="R69:AL69"/>
    <mergeCell ref="R86:AL86"/>
    <mergeCell ref="R85:AL85"/>
    <mergeCell ref="R84:AL84"/>
    <mergeCell ref="R73:AL73"/>
    <mergeCell ref="R71:AL71"/>
    <mergeCell ref="R70:AL70"/>
    <mergeCell ref="AP68:AR68"/>
    <mergeCell ref="AY69:BA69"/>
    <mergeCell ref="AP71:AR71"/>
    <mergeCell ref="AP70:AR70"/>
    <mergeCell ref="AM73:AO73"/>
    <mergeCell ref="AM72:AO72"/>
    <mergeCell ref="AM71:AO71"/>
    <mergeCell ref="AM70:AO70"/>
    <mergeCell ref="AV71:AX71"/>
    <mergeCell ref="AV69:AX69"/>
    <mergeCell ref="AS68:AU68"/>
    <mergeCell ref="BB72:BD72"/>
    <mergeCell ref="AM60:AO67"/>
    <mergeCell ref="AP60:AR67"/>
    <mergeCell ref="BB69:BD69"/>
    <mergeCell ref="BB68:BD68"/>
    <mergeCell ref="AM69:AO69"/>
    <mergeCell ref="AM68:AO68"/>
    <mergeCell ref="AP69:AR69"/>
    <mergeCell ref="AM76:AO83"/>
    <mergeCell ref="AP76:AR83"/>
    <mergeCell ref="AS76:AU83"/>
    <mergeCell ref="AV76:AX83"/>
    <mergeCell ref="AP73:AR73"/>
    <mergeCell ref="AS60:AU67"/>
    <mergeCell ref="AV60:AX67"/>
    <mergeCell ref="AS70:AU70"/>
    <mergeCell ref="AV70:AX70"/>
    <mergeCell ref="AS69:AU69"/>
    <mergeCell ref="BB76:BD83"/>
    <mergeCell ref="AY84:BA84"/>
    <mergeCell ref="BB84:BD84"/>
    <mergeCell ref="BB86:BD86"/>
    <mergeCell ref="AY86:BA86"/>
    <mergeCell ref="AS72:AU72"/>
    <mergeCell ref="AV72:AX72"/>
    <mergeCell ref="AS73:AU73"/>
    <mergeCell ref="AV73:AX73"/>
    <mergeCell ref="BB89:BD89"/>
    <mergeCell ref="AM89:AO89"/>
    <mergeCell ref="AP89:AR89"/>
    <mergeCell ref="AS89:AU89"/>
    <mergeCell ref="AV89:AX89"/>
    <mergeCell ref="AY87:BA87"/>
    <mergeCell ref="AY89:BA89"/>
    <mergeCell ref="AP87:AR87"/>
    <mergeCell ref="AS87:AU87"/>
    <mergeCell ref="AV87:AX87"/>
    <mergeCell ref="AP88:AR88"/>
    <mergeCell ref="AS88:AU88"/>
    <mergeCell ref="AV88:AX88"/>
    <mergeCell ref="AY88:BA88"/>
    <mergeCell ref="AM88:AO88"/>
    <mergeCell ref="BB88:BD88"/>
    <mergeCell ref="AM87:AO87"/>
    <mergeCell ref="BC3:BK3"/>
    <mergeCell ref="AM86:AO86"/>
    <mergeCell ref="AP86:AR86"/>
    <mergeCell ref="AS86:AU86"/>
    <mergeCell ref="AV86:AX86"/>
    <mergeCell ref="AS84:AU84"/>
    <mergeCell ref="AV84:AX84"/>
    <mergeCell ref="BB87:BD87"/>
    <mergeCell ref="AY76:BA83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6:I46"/>
    <mergeCell ref="G47:I47"/>
    <mergeCell ref="G48:I48"/>
    <mergeCell ref="G49:I49"/>
    <mergeCell ref="G50:I50"/>
    <mergeCell ref="G51:I51"/>
    <mergeCell ref="G53:I53"/>
    <mergeCell ref="G54:I54"/>
    <mergeCell ref="G55:I55"/>
    <mergeCell ref="G56:I56"/>
    <mergeCell ref="G57:I57"/>
    <mergeCell ref="G58:I58"/>
    <mergeCell ref="AI93:AN93"/>
    <mergeCell ref="AD93:AH93"/>
    <mergeCell ref="AA93:AB93"/>
    <mergeCell ref="K93:Q93"/>
    <mergeCell ref="AO93:AS93"/>
    <mergeCell ref="B127:C128"/>
    <mergeCell ref="K123:AH123"/>
    <mergeCell ref="G127:J128"/>
    <mergeCell ref="G126:J126"/>
    <mergeCell ref="G122:J123"/>
    <mergeCell ref="BJ111:BM111"/>
    <mergeCell ref="K113:AH113"/>
    <mergeCell ref="AJ113:BD113"/>
    <mergeCell ref="K117:AH117"/>
    <mergeCell ref="AJ117:BD117"/>
    <mergeCell ref="AJ128:BD128"/>
    <mergeCell ref="K128:AH128"/>
    <mergeCell ref="AJ127:BD127"/>
    <mergeCell ref="K127:AH127"/>
    <mergeCell ref="AJ122:BD122"/>
    <mergeCell ref="BC93:BG93"/>
    <mergeCell ref="BE117:BG117"/>
    <mergeCell ref="BE126:BI126"/>
    <mergeCell ref="BH127:BI127"/>
    <mergeCell ref="BE127:BG127"/>
    <mergeCell ref="BH122:BI122"/>
    <mergeCell ref="K126:BD126"/>
    <mergeCell ref="AJ123:BD123"/>
    <mergeCell ref="BE111:BI111"/>
    <mergeCell ref="BE112:BG112"/>
    <mergeCell ref="Q133:AL133"/>
    <mergeCell ref="Q134:AL134"/>
    <mergeCell ref="Q135:AL135"/>
    <mergeCell ref="BJ112:BM112"/>
    <mergeCell ref="BJ113:BM113"/>
    <mergeCell ref="BJ116:BM116"/>
    <mergeCell ref="BJ117:BM117"/>
    <mergeCell ref="BE128:BI128"/>
    <mergeCell ref="Q132:AL132"/>
    <mergeCell ref="K122:AH122"/>
    <mergeCell ref="D102:F102"/>
    <mergeCell ref="D103:F104"/>
    <mergeCell ref="D106:F106"/>
    <mergeCell ref="D107:F108"/>
    <mergeCell ref="D111:F111"/>
    <mergeCell ref="D112:F113"/>
    <mergeCell ref="D116:F116"/>
    <mergeCell ref="D117:F118"/>
    <mergeCell ref="D121:F121"/>
    <mergeCell ref="D122:F123"/>
    <mergeCell ref="D126:F126"/>
    <mergeCell ref="D127:F128"/>
  </mergeCells>
  <conditionalFormatting sqref="Q29:Q58">
    <cfRule type="expression" priority="36" dxfId="58" stopIfTrue="1">
      <formula>AND(BH29&gt;BK29,BH29&lt;&gt;"",BK29&lt;&gt;"")</formula>
    </cfRule>
    <cfRule type="expression" priority="37" dxfId="57" stopIfTrue="1">
      <formula>AND(BH29=BK29,BH29&lt;&gt;"",BK29&lt;&gt;"")</formula>
    </cfRule>
    <cfRule type="expression" priority="38" dxfId="0" stopIfTrue="1">
      <formula>AND(BH29&lt;BK29,BH29&lt;&gt;"",BK29&lt;&gt;"")</formula>
    </cfRule>
  </conditionalFormatting>
  <conditionalFormatting sqref="AJ117 AJ122 AJ127 AM29:AM58">
    <cfRule type="expression" priority="39" dxfId="58" stopIfTrue="1">
      <formula>AND(BH29&gt;BE29,BE29&lt;&gt;"",BH29&lt;&gt;"")</formula>
    </cfRule>
    <cfRule type="expression" priority="40" dxfId="57" stopIfTrue="1">
      <formula>AND(BH29=BE29,BE29&lt;&gt;"",BH29&lt;&gt;"")</formula>
    </cfRule>
    <cfRule type="expression" priority="41" dxfId="0" stopIfTrue="1">
      <formula>AND(BH29&lt;BE29,BE29&lt;&gt;"",BH29&lt;&gt;"")</formula>
    </cfRule>
  </conditionalFormatting>
  <conditionalFormatting sqref="BO82 P82:AL82 BE82 AY74:BD75 BE74:BO81 R74:R81 AM73:BW73">
    <cfRule type="expression" priority="46" dxfId="0" stopIfTrue="1">
      <formula>$P$73=""</formula>
    </cfRule>
  </conditionalFormatting>
  <conditionalFormatting sqref="BH82:BN82 AM89:BW89">
    <cfRule type="expression" priority="47" dxfId="0" stopIfTrue="1">
      <formula>$P$89=""</formula>
    </cfRule>
  </conditionalFormatting>
  <conditionalFormatting sqref="R68:AL68">
    <cfRule type="expression" priority="48" dxfId="2" stopIfTrue="1">
      <formula>$BE$68=""</formula>
    </cfRule>
    <cfRule type="expression" priority="49" dxfId="0" stopIfTrue="1">
      <formula>$P$69=""</formula>
    </cfRule>
  </conditionalFormatting>
  <conditionalFormatting sqref="R69:AL69">
    <cfRule type="expression" priority="50" dxfId="2" stopIfTrue="1">
      <formula>$BE$69=""</formula>
    </cfRule>
    <cfRule type="expression" priority="51" dxfId="0" stopIfTrue="1">
      <formula>$P$69=""</formula>
    </cfRule>
    <cfRule type="expression" priority="52" dxfId="0" stopIfTrue="1">
      <formula>$P$70=""</formula>
    </cfRule>
  </conditionalFormatting>
  <conditionalFormatting sqref="R70:AL70">
    <cfRule type="expression" priority="53" dxfId="2" stopIfTrue="1">
      <formula>$BE$70=""</formula>
    </cfRule>
    <cfRule type="expression" priority="54" dxfId="0" stopIfTrue="1">
      <formula>$P$70=""</formula>
    </cfRule>
    <cfRule type="expression" priority="55" dxfId="0" stopIfTrue="1">
      <formula>$P$71=""</formula>
    </cfRule>
  </conditionalFormatting>
  <conditionalFormatting sqref="R71:AL71">
    <cfRule type="expression" priority="56" dxfId="2" stopIfTrue="1">
      <formula>$BE$71=""</formula>
    </cfRule>
    <cfRule type="expression" priority="57" dxfId="0" stopIfTrue="1">
      <formula>$P$71=""</formula>
    </cfRule>
    <cfRule type="expression" priority="58" dxfId="0" stopIfTrue="1">
      <formula>$P$72=""</formula>
    </cfRule>
  </conditionalFormatting>
  <conditionalFormatting sqref="R72:AL72">
    <cfRule type="expression" priority="59" dxfId="2" stopIfTrue="1">
      <formula>$BE$72=""</formula>
    </cfRule>
    <cfRule type="expression" priority="60" dxfId="0" stopIfTrue="1">
      <formula>$P$72=""</formula>
    </cfRule>
    <cfRule type="expression" priority="61" dxfId="0" stopIfTrue="1">
      <formula>$P$73=""</formula>
    </cfRule>
  </conditionalFormatting>
  <conditionalFormatting sqref="R73:AL73">
    <cfRule type="expression" priority="62" dxfId="2" stopIfTrue="1">
      <formula>$BE$73=""</formula>
    </cfRule>
    <cfRule type="expression" priority="63" dxfId="0" stopIfTrue="1">
      <formula>$P$73=""</formula>
    </cfRule>
  </conditionalFormatting>
  <conditionalFormatting sqref="R84:AL84">
    <cfRule type="expression" priority="64" dxfId="2" stopIfTrue="1">
      <formula>$BE$84=""</formula>
    </cfRule>
    <cfRule type="expression" priority="65" dxfId="0" stopIfTrue="1">
      <formula>$P$85=""</formula>
    </cfRule>
  </conditionalFormatting>
  <conditionalFormatting sqref="R85:AL85">
    <cfRule type="expression" priority="66" dxfId="2" stopIfTrue="1">
      <formula>$BE$85=""</formula>
    </cfRule>
    <cfRule type="expression" priority="67" dxfId="0" stopIfTrue="1">
      <formula>$P$85=""</formula>
    </cfRule>
    <cfRule type="expression" priority="68" dxfId="0" stopIfTrue="1">
      <formula>$P$86=""</formula>
    </cfRule>
  </conditionalFormatting>
  <conditionalFormatting sqref="R86:AL86">
    <cfRule type="expression" priority="69" dxfId="2" stopIfTrue="1">
      <formula>$BE$86=""</formula>
    </cfRule>
    <cfRule type="expression" priority="70" dxfId="0" stopIfTrue="1">
      <formula>$P$86=""</formula>
    </cfRule>
    <cfRule type="expression" priority="71" dxfId="0" stopIfTrue="1">
      <formula>$P$87=""</formula>
    </cfRule>
  </conditionalFormatting>
  <conditionalFormatting sqref="R87:AL87">
    <cfRule type="expression" priority="72" dxfId="2" stopIfTrue="1">
      <formula>$BE$87=""</formula>
    </cfRule>
    <cfRule type="expression" priority="73" dxfId="0" stopIfTrue="1">
      <formula>$P$87=""</formula>
    </cfRule>
    <cfRule type="expression" priority="74" dxfId="0" stopIfTrue="1">
      <formula>$P$88=""</formula>
    </cfRule>
  </conditionalFormatting>
  <conditionalFormatting sqref="R88:AL88">
    <cfRule type="expression" priority="75" dxfId="2" stopIfTrue="1">
      <formula>$BE$88=""</formula>
    </cfRule>
    <cfRule type="expression" priority="76" dxfId="0" stopIfTrue="1">
      <formula>$P$88=""</formula>
    </cfRule>
    <cfRule type="expression" priority="77" dxfId="0" stopIfTrue="1">
      <formula>$P$89=""</formula>
    </cfRule>
  </conditionalFormatting>
  <conditionalFormatting sqref="R89:AL89">
    <cfRule type="expression" priority="78" dxfId="2" stopIfTrue="1">
      <formula>$BE$89=""</formula>
    </cfRule>
    <cfRule type="expression" priority="79" dxfId="0" stopIfTrue="1">
      <formula>$P$89=""</formula>
    </cfRule>
  </conditionalFormatting>
  <conditionalFormatting sqref="AM68:BW68">
    <cfRule type="expression" priority="80" dxfId="0" stopIfTrue="1">
      <formula>$P$69=""</formula>
    </cfRule>
  </conditionalFormatting>
  <conditionalFormatting sqref="AM69:BW69">
    <cfRule type="expression" priority="81" dxfId="0" stopIfTrue="1">
      <formula>$P$69=""</formula>
    </cfRule>
    <cfRule type="expression" priority="82" dxfId="0" stopIfTrue="1">
      <formula>$P$70=""</formula>
    </cfRule>
  </conditionalFormatting>
  <conditionalFormatting sqref="AM70:BW70">
    <cfRule type="expression" priority="83" dxfId="0" stopIfTrue="1">
      <formula>$P$70=""</formula>
    </cfRule>
    <cfRule type="expression" priority="84" dxfId="0" stopIfTrue="1">
      <formula>$P$71=""</formula>
    </cfRule>
  </conditionalFormatting>
  <conditionalFormatting sqref="AM71:BW71">
    <cfRule type="expression" priority="85" dxfId="0" stopIfTrue="1">
      <formula>$P$71=""</formula>
    </cfRule>
    <cfRule type="expression" priority="86" dxfId="0" stopIfTrue="1">
      <formula>$P$72=""</formula>
    </cfRule>
  </conditionalFormatting>
  <conditionalFormatting sqref="AM72:BW72">
    <cfRule type="expression" priority="87" dxfId="0" stopIfTrue="1">
      <formula>$P$72=""</formula>
    </cfRule>
    <cfRule type="expression" priority="88" dxfId="0" stopIfTrue="1">
      <formula>$P$73=""</formula>
    </cfRule>
  </conditionalFormatting>
  <conditionalFormatting sqref="AM84:BW84">
    <cfRule type="expression" priority="89" dxfId="0" stopIfTrue="1">
      <formula>$P$85=""</formula>
    </cfRule>
  </conditionalFormatting>
  <conditionalFormatting sqref="AM85:BW85">
    <cfRule type="expression" priority="90" dxfId="0" stopIfTrue="1">
      <formula>$P$85=""</formula>
    </cfRule>
    <cfRule type="expression" priority="91" dxfId="0" stopIfTrue="1">
      <formula>$P$86=""</formula>
    </cfRule>
  </conditionalFormatting>
  <conditionalFormatting sqref="AM86:BW86">
    <cfRule type="expression" priority="92" dxfId="0" stopIfTrue="1">
      <formula>$P$86=""</formula>
    </cfRule>
    <cfRule type="expression" priority="93" dxfId="0" stopIfTrue="1">
      <formula>$P$87=""</formula>
    </cfRule>
  </conditionalFormatting>
  <conditionalFormatting sqref="AM87:BW87">
    <cfRule type="expression" priority="94" dxfId="0" stopIfTrue="1">
      <formula>$P$87=""</formula>
    </cfRule>
    <cfRule type="expression" priority="95" dxfId="0" stopIfTrue="1">
      <formula>$P$88=""</formula>
    </cfRule>
  </conditionalFormatting>
  <conditionalFormatting sqref="AM88:BW88">
    <cfRule type="expression" priority="96" dxfId="0" stopIfTrue="1">
      <formula>$P$88=""</formula>
    </cfRule>
    <cfRule type="expression" priority="97" dxfId="0" stopIfTrue="1">
      <formula>$P$89=""</formula>
    </cfRule>
  </conditionalFormatting>
  <conditionalFormatting sqref="P68:Q73">
    <cfRule type="expression" priority="98" dxfId="95" stopIfTrue="1">
      <formula>#REF!&lt;&gt;#REF!</formula>
    </cfRule>
  </conditionalFormatting>
  <conditionalFormatting sqref="P84:Q89">
    <cfRule type="expression" priority="99" dxfId="95" stopIfTrue="1">
      <formula>#REF!&lt;&gt;#REF!</formula>
    </cfRule>
  </conditionalFormatting>
  <conditionalFormatting sqref="N99 N127 N122 N117 N95 N103 N107">
    <cfRule type="expression" priority="30" dxfId="58" stopIfTrue="1">
      <formula>AND(BF95&gt;BI95,BF95&lt;&gt;"",BI95&lt;&gt;"")</formula>
    </cfRule>
    <cfRule type="expression" priority="31" dxfId="57" stopIfTrue="1">
      <formula>AND(BF95=BI95,BF95&lt;&gt;"",BI95&lt;&gt;"")</formula>
    </cfRule>
    <cfRule type="expression" priority="32" dxfId="0" stopIfTrue="1">
      <formula>AND(BF95&lt;BI95,BF95&lt;&gt;"",BI95&lt;&gt;"")</formula>
    </cfRule>
  </conditionalFormatting>
  <conditionalFormatting sqref="AJ99 AJ95">
    <cfRule type="expression" priority="33" dxfId="58" stopIfTrue="1">
      <formula>AND(BH95&gt;BE95,BE95&lt;&gt;"",BH95&lt;&gt;"")</formula>
    </cfRule>
    <cfRule type="expression" priority="34" dxfId="57" stopIfTrue="1">
      <formula>AND(BH95=BE95,BE95&lt;&gt;"",BH95&lt;&gt;"")</formula>
    </cfRule>
    <cfRule type="expression" priority="35" dxfId="0" stopIfTrue="1">
      <formula>AND(BH95&lt;BE95,BE95&lt;&gt;"",BH95&lt;&gt;"")</formula>
    </cfRule>
  </conditionalFormatting>
  <conditionalFormatting sqref="AJ107 AJ103">
    <cfRule type="expression" priority="27" dxfId="58" stopIfTrue="1">
      <formula>AND(BH103&gt;BE103,BE103&lt;&gt;"",BH103&lt;&gt;"")</formula>
    </cfRule>
    <cfRule type="expression" priority="28" dxfId="57" stopIfTrue="1">
      <formula>AND(BH103=BE103,BE103&lt;&gt;"",BH103&lt;&gt;"")</formula>
    </cfRule>
    <cfRule type="expression" priority="29" dxfId="0" stopIfTrue="1">
      <formula>AND(BH103&lt;BE103,BE103&lt;&gt;"",BH103&lt;&gt;"")</formula>
    </cfRule>
  </conditionalFormatting>
  <conditionalFormatting sqref="K99:M99 K127:M127 K122:M122 K117:M117 K95:M95 K103:M103 K107:M107">
    <cfRule type="expression" priority="107" dxfId="58" stopIfTrue="1">
      <formula>AND(BE95&gt;BH95,BE95&lt;&gt;"",BH95&lt;&gt;"")</formula>
    </cfRule>
    <cfRule type="expression" priority="108" dxfId="57" stopIfTrue="1">
      <formula>AND(BE95=BH95,BE95&lt;&gt;"",BH95&lt;&gt;"")</formula>
    </cfRule>
    <cfRule type="expression" priority="109" dxfId="0" stopIfTrue="1">
      <formula>AND(BE95&lt;BH95,BE95&lt;&gt;"",BH95&lt;&gt;"")</formula>
    </cfRule>
  </conditionalFormatting>
  <conditionalFormatting sqref="AJ112">
    <cfRule type="expression" priority="18" dxfId="58" stopIfTrue="1">
      <formula>AND(BH112&gt;BE112,BE112&lt;&gt;"",BH112&lt;&gt;"")</formula>
    </cfRule>
    <cfRule type="expression" priority="19" dxfId="57" stopIfTrue="1">
      <formula>AND(BH112=BE112,BE112&lt;&gt;"",BH112&lt;&gt;"")</formula>
    </cfRule>
    <cfRule type="expression" priority="20" dxfId="0" stopIfTrue="1">
      <formula>AND(BH112&lt;BE112,BE112&lt;&gt;"",BH112&lt;&gt;"")</formula>
    </cfRule>
  </conditionalFormatting>
  <conditionalFormatting sqref="N112">
    <cfRule type="expression" priority="15" dxfId="58" stopIfTrue="1">
      <formula>AND(BF112&gt;BI112,BF112&lt;&gt;"",BI112&lt;&gt;"")</formula>
    </cfRule>
    <cfRule type="expression" priority="16" dxfId="57" stopIfTrue="1">
      <formula>AND(BF112=BI112,BF112&lt;&gt;"",BI112&lt;&gt;"")</formula>
    </cfRule>
    <cfRule type="expression" priority="17" dxfId="0" stopIfTrue="1">
      <formula>AND(BF112&lt;BI112,BF112&lt;&gt;"",BI112&lt;&gt;"")</formula>
    </cfRule>
  </conditionalFormatting>
  <conditionalFormatting sqref="K112:M112">
    <cfRule type="expression" priority="21" dxfId="58" stopIfTrue="1">
      <formula>AND(BE112&gt;BH112,BE112&lt;&gt;"",BH112&lt;&gt;"")</formula>
    </cfRule>
    <cfRule type="expression" priority="22" dxfId="57" stopIfTrue="1">
      <formula>AND(BE112=BH112,BE112&lt;&gt;"",BH112&lt;&gt;"")</formula>
    </cfRule>
    <cfRule type="expression" priority="23" dxfId="0" stopIfTrue="1">
      <formula>AND(BE112&lt;BH112,BE112&lt;&gt;"",BH112&lt;&gt;"")</formula>
    </cfRule>
  </conditionalFormatting>
  <conditionalFormatting sqref="BH29:BJ29">
    <cfRule type="expression" priority="9" dxfId="63" stopIfTrue="1">
      <formula>AND(BK29&lt;&gt;"",ISBLANK(BH29))</formula>
    </cfRule>
    <cfRule type="expression" priority="10" dxfId="62" stopIfTrue="1">
      <formula>ISBLANK(BH29)</formula>
    </cfRule>
  </conditionalFormatting>
  <conditionalFormatting sqref="BK29:BL29">
    <cfRule type="expression" priority="11" dxfId="63" stopIfTrue="1">
      <formula>AND(BH29&lt;&gt;"",ISBLANK(BK29))</formula>
    </cfRule>
    <cfRule type="expression" priority="12" dxfId="62" stopIfTrue="1">
      <formula>ISBLANK(BK29)</formula>
    </cfRule>
  </conditionalFormatting>
  <conditionalFormatting sqref="BH30:BJ57">
    <cfRule type="expression" priority="5" dxfId="63" stopIfTrue="1">
      <formula>AND(BK30&lt;&gt;"",ISBLANK(BH30))</formula>
    </cfRule>
    <cfRule type="expression" priority="6" dxfId="62" stopIfTrue="1">
      <formula>ISBLANK(BH30)</formula>
    </cfRule>
  </conditionalFormatting>
  <conditionalFormatting sqref="BK30:BL57">
    <cfRule type="expression" priority="7" dxfId="63" stopIfTrue="1">
      <formula>AND(BH30&lt;&gt;"",ISBLANK(BK30))</formula>
    </cfRule>
    <cfRule type="expression" priority="8" dxfId="62" stopIfTrue="1">
      <formula>ISBLANK(BK30)</formula>
    </cfRule>
  </conditionalFormatting>
  <conditionalFormatting sqref="BH58:BJ58">
    <cfRule type="expression" priority="1" dxfId="63" stopIfTrue="1">
      <formula>AND(BK58&lt;&gt;"",ISBLANK(BH58))</formula>
    </cfRule>
    <cfRule type="expression" priority="2" dxfId="62" stopIfTrue="1">
      <formula>ISBLANK(BH58)</formula>
    </cfRule>
  </conditionalFormatting>
  <conditionalFormatting sqref="BK58:BL58">
    <cfRule type="expression" priority="3" dxfId="63" stopIfTrue="1">
      <formula>AND(BH58&lt;&gt;"",ISBLANK(BK58))</formula>
    </cfRule>
    <cfRule type="expression" priority="4" dxfId="62" stopIfTrue="1">
      <formula>ISBLANK(BK58)</formula>
    </cfRule>
  </conditionalFormatting>
  <dataValidations count="3">
    <dataValidation type="list" allowBlank="1" showInputMessage="1" showErrorMessage="1" sqref="BJ127:BM127 BJ107:BM107 BJ103:BM103 BJ99:BM99 BJ95:BM95 BJ122:BM122 BJ117:BM117 H84:K89 H68:K73 BJ112:BM112">
      <formula1>$BF$21:$BF$24</formula1>
    </dataValidation>
    <dataValidation type="whole" operator="greaterThanOrEqual" allowBlank="1" showErrorMessage="1" errorTitle="Fehler" error="Nur Zahlen eingeben!" sqref="BE103:BI103 BH29:BL58 AO11:AS13 BC11:BG14 AD11:AH14 BE127:BI127 BE122:BI122 BE117:BI117 AD109:AH109 BC93:BG93 AD93:AH93 BE99:BI99 BE95:BI95 AD101:AH101 BC101:BG101 BC109:BG109 BE107:BI107 BE112:BI112">
      <formula1>0</formula1>
    </dataValidation>
    <dataValidation type="list" allowBlank="1" showInputMessage="1" showErrorMessage="1" sqref="AA11:AB14">
      <formula1>$B$29:$B$30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3"/>
  <headerFooter alignWithMargins="0">
    <oddFooter xml:space="preserve">&amp;C                                 &amp;R&amp;P von &amp;N </oddFooter>
  </headerFooter>
  <rowBreaks count="1" manualBreakCount="1">
    <brk id="58" max="69" man="1"/>
  </rowBreaks>
  <colBreaks count="1" manualBreakCount="1">
    <brk id="83" max="8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U132"/>
  <sheetViews>
    <sheetView showGridLines="0" showRowColHeaders="0" zoomScalePageLayoutView="0" workbookViewId="0" topLeftCell="A1">
      <selection activeCell="AY3" sqref="AY3:BF3"/>
    </sheetView>
  </sheetViews>
  <sheetFormatPr defaultColWidth="0" defaultRowHeight="12.75" zeroHeight="1"/>
  <cols>
    <col min="1" max="55" width="2.140625" style="1" customWidth="1"/>
    <col min="56" max="60" width="2.140625" style="2" customWidth="1"/>
    <col min="61" max="63" width="2.140625" style="3" customWidth="1"/>
    <col min="64" max="64" width="2.140625" style="5" customWidth="1"/>
    <col min="65" max="69" width="2.140625" style="6" customWidth="1"/>
    <col min="70" max="70" width="2.140625" style="5" customWidth="1"/>
    <col min="71" max="72" width="2.140625" style="5" hidden="1" customWidth="1"/>
    <col min="73" max="82" width="2.140625" style="6" hidden="1" customWidth="1"/>
    <col min="83" max="86" width="2.140625" style="7" hidden="1" customWidth="1"/>
    <col min="87" max="96" width="2.140625" style="2" hidden="1" customWidth="1"/>
    <col min="97" max="16384" width="2.140625" style="8" hidden="1" customWidth="1"/>
  </cols>
  <sheetData>
    <row r="1" ht="7.5" customHeight="1"/>
    <row r="2" spans="1:60" ht="33">
      <c r="A2" s="8"/>
      <c r="B2" s="615" t="str">
        <f>Ergebniseingabe!B2</f>
        <v>Vereinsname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  <c r="AR2" s="615"/>
      <c r="AS2" s="615"/>
      <c r="AT2" s="615"/>
      <c r="AU2" s="615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2:96" s="11" customFormat="1" ht="27">
      <c r="B3" s="598" t="str">
        <f>Ergebniseingabe!B3</f>
        <v>Turniername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Y3" s="259" t="s">
        <v>0</v>
      </c>
      <c r="AZ3" s="259"/>
      <c r="BA3" s="259"/>
      <c r="BB3" s="259"/>
      <c r="BC3" s="259"/>
      <c r="BD3" s="259"/>
      <c r="BE3" s="259"/>
      <c r="BF3" s="259"/>
      <c r="BI3" s="12"/>
      <c r="BJ3" s="12"/>
      <c r="BK3" s="12"/>
      <c r="BL3" s="14"/>
      <c r="BM3" s="15"/>
      <c r="BN3" s="15"/>
      <c r="BO3" s="15"/>
      <c r="BP3" s="15"/>
      <c r="BQ3" s="15"/>
      <c r="BR3" s="14"/>
      <c r="BS3" s="14"/>
      <c r="BT3" s="14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6"/>
      <c r="CF3" s="16"/>
      <c r="CG3" s="16"/>
      <c r="CH3" s="16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2:96" s="18" customFormat="1" ht="15">
      <c r="B4" s="616" t="str">
        <f>IF(Ergebniseingabe!B4="","",Ergebniseingabe!B4)</f>
        <v>Fußballtunier für - Jungendmannschaften</v>
      </c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BI4" s="19"/>
      <c r="BJ4" s="19"/>
      <c r="BK4" s="19"/>
      <c r="BL4" s="20"/>
      <c r="BM4" s="21"/>
      <c r="BN4" s="21"/>
      <c r="BO4" s="21"/>
      <c r="BP4" s="21"/>
      <c r="BQ4" s="21"/>
      <c r="BR4" s="20"/>
      <c r="BS4" s="20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2"/>
      <c r="CF4" s="22"/>
      <c r="CG4" s="22"/>
      <c r="CH4" s="22"/>
      <c r="CI4" s="23"/>
      <c r="CJ4" s="23"/>
      <c r="CK4" s="23"/>
      <c r="CL4" s="23"/>
      <c r="CM4" s="23"/>
      <c r="CN4" s="23"/>
      <c r="CO4" s="23"/>
      <c r="CP4" s="23"/>
      <c r="CQ4" s="23"/>
      <c r="CR4" s="23"/>
    </row>
    <row r="5" spans="43:96" s="18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3"/>
      <c r="BE5" s="23"/>
      <c r="BF5" s="23"/>
      <c r="BG5" s="23"/>
      <c r="BH5" s="23"/>
      <c r="BI5" s="19"/>
      <c r="BJ5" s="19"/>
      <c r="BK5" s="19"/>
      <c r="BL5" s="20"/>
      <c r="BM5" s="21"/>
      <c r="BN5" s="21"/>
      <c r="BO5" s="21"/>
      <c r="BP5" s="21"/>
      <c r="BQ5" s="21"/>
      <c r="BR5" s="20"/>
      <c r="BS5" s="20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2"/>
      <c r="CF5" s="22"/>
      <c r="CG5" s="22"/>
      <c r="CH5" s="22"/>
      <c r="CI5" s="23"/>
      <c r="CJ5" s="23"/>
      <c r="CK5" s="23"/>
      <c r="CL5" s="23"/>
      <c r="CM5" s="23"/>
      <c r="CN5" s="23"/>
      <c r="CO5" s="23"/>
      <c r="CP5" s="23"/>
      <c r="CQ5" s="23"/>
      <c r="CR5" s="23"/>
    </row>
    <row r="6" spans="2:96" s="18" customFormat="1" ht="15.75">
      <c r="B6" s="617">
        <f>Ergebniseingabe!B6</f>
        <v>42888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7"/>
      <c r="AP6" s="617"/>
      <c r="AQ6" s="617"/>
      <c r="AR6" s="617"/>
      <c r="AS6" s="617"/>
      <c r="AT6" s="617"/>
      <c r="AU6" s="617"/>
      <c r="AV6" s="26"/>
      <c r="AW6" s="26"/>
      <c r="AX6" s="26"/>
      <c r="AY6" s="26"/>
      <c r="AZ6" s="26"/>
      <c r="BA6" s="26"/>
      <c r="BB6" s="24"/>
      <c r="BC6" s="24"/>
      <c r="BD6" s="23"/>
      <c r="BE6" s="23"/>
      <c r="BF6" s="23"/>
      <c r="BG6" s="23"/>
      <c r="BH6" s="23"/>
      <c r="BI6" s="19"/>
      <c r="BJ6" s="19"/>
      <c r="BK6" s="19"/>
      <c r="BL6" s="20"/>
      <c r="BM6" s="21"/>
      <c r="BN6" s="21"/>
      <c r="BO6" s="21"/>
      <c r="BP6" s="21"/>
      <c r="BQ6" s="21"/>
      <c r="BR6" s="20"/>
      <c r="BS6" s="20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2"/>
      <c r="CF6" s="22"/>
      <c r="CG6" s="22"/>
      <c r="CH6" s="22"/>
      <c r="CI6" s="23"/>
      <c r="CJ6" s="23"/>
      <c r="CK6" s="23"/>
      <c r="CL6" s="23"/>
      <c r="CM6" s="23"/>
      <c r="CN6" s="23"/>
      <c r="CO6" s="23"/>
      <c r="CP6" s="23"/>
      <c r="CQ6" s="23"/>
      <c r="CR6" s="23"/>
    </row>
    <row r="7" spans="43:96" s="18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3"/>
      <c r="BG7" s="23"/>
      <c r="BH7" s="23"/>
      <c r="BI7" s="19"/>
      <c r="BJ7" s="19"/>
      <c r="BK7" s="19"/>
      <c r="BL7" s="20"/>
      <c r="BM7" s="21"/>
      <c r="BN7" s="21"/>
      <c r="BO7" s="21"/>
      <c r="BP7" s="21"/>
      <c r="BQ7" s="21"/>
      <c r="BR7" s="20"/>
      <c r="BS7" s="20"/>
      <c r="BT7" s="20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2"/>
      <c r="CF7" s="22"/>
      <c r="CG7" s="22"/>
      <c r="CH7" s="22"/>
      <c r="CI7" s="23"/>
      <c r="CJ7" s="23"/>
      <c r="CK7" s="23"/>
      <c r="CL7" s="23"/>
      <c r="CM7" s="23"/>
      <c r="CN7" s="23"/>
      <c r="CO7" s="23"/>
      <c r="CP7" s="23"/>
      <c r="CQ7" s="23"/>
      <c r="CR7" s="23"/>
    </row>
    <row r="8" spans="2:96" s="18" customFormat="1" ht="15.75">
      <c r="B8" s="618" t="str">
        <f>Ergebniseingabe!B8</f>
        <v>in Ort</v>
      </c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8"/>
      <c r="AJ8" s="618"/>
      <c r="AK8" s="618"/>
      <c r="AL8" s="618"/>
      <c r="AM8" s="618"/>
      <c r="AN8" s="618"/>
      <c r="AO8" s="618"/>
      <c r="AP8" s="618"/>
      <c r="AQ8" s="618"/>
      <c r="AR8" s="618"/>
      <c r="AS8" s="618"/>
      <c r="AT8" s="618"/>
      <c r="AU8" s="61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19"/>
      <c r="BJ8" s="19"/>
      <c r="BK8" s="19"/>
      <c r="BL8" s="20"/>
      <c r="BM8" s="21"/>
      <c r="BN8" s="21"/>
      <c r="BO8" s="21"/>
      <c r="BP8" s="21"/>
      <c r="BQ8" s="21"/>
      <c r="BR8" s="20"/>
      <c r="BS8" s="20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2"/>
      <c r="CF8" s="22"/>
      <c r="CG8" s="22"/>
      <c r="CH8" s="22"/>
      <c r="CI8" s="23"/>
      <c r="CJ8" s="23"/>
      <c r="CK8" s="23"/>
      <c r="CL8" s="23"/>
      <c r="CM8" s="23"/>
      <c r="CN8" s="23"/>
      <c r="CO8" s="23"/>
      <c r="CP8" s="23"/>
      <c r="CQ8" s="23"/>
      <c r="CR8" s="23"/>
    </row>
    <row r="9" spans="56:96" s="18" customFormat="1" ht="6" customHeight="1">
      <c r="BD9" s="23"/>
      <c r="BE9" s="23"/>
      <c r="BF9" s="23"/>
      <c r="BG9" s="23"/>
      <c r="BH9" s="23"/>
      <c r="BI9" s="19"/>
      <c r="BJ9" s="19"/>
      <c r="BK9" s="19"/>
      <c r="BL9" s="20"/>
      <c r="BM9" s="21"/>
      <c r="BN9" s="21"/>
      <c r="BO9" s="21"/>
      <c r="BP9" s="21"/>
      <c r="BQ9" s="21"/>
      <c r="BR9" s="20"/>
      <c r="BS9" s="20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2"/>
      <c r="CF9" s="22"/>
      <c r="CG9" s="22"/>
      <c r="CH9" s="22"/>
      <c r="CI9" s="23"/>
      <c r="CJ9" s="23"/>
      <c r="CK9" s="23"/>
      <c r="CL9" s="23"/>
      <c r="CM9" s="23"/>
      <c r="CN9" s="23"/>
      <c r="CO9" s="23"/>
      <c r="CP9" s="23"/>
      <c r="CQ9" s="23"/>
      <c r="CR9" s="23"/>
    </row>
    <row r="10" spans="2:115" s="29" customFormat="1" ht="15">
      <c r="B10" s="478" t="s">
        <v>61</v>
      </c>
      <c r="C10" s="478"/>
      <c r="D10" s="478"/>
      <c r="E10" s="478"/>
      <c r="F10" s="478"/>
      <c r="G10" s="478"/>
      <c r="H10" s="522">
        <f>Ergebniseingabe!K11</f>
        <v>0.4166666666666667</v>
      </c>
      <c r="I10" s="522"/>
      <c r="J10" s="522"/>
      <c r="K10" s="522"/>
      <c r="L10" s="29" t="s">
        <v>1</v>
      </c>
      <c r="T10" s="30" t="s">
        <v>2</v>
      </c>
      <c r="U10" s="567">
        <f>Ergebniseingabe!AA11</f>
        <v>1</v>
      </c>
      <c r="V10" s="567"/>
      <c r="W10" s="31" t="s">
        <v>3</v>
      </c>
      <c r="X10" s="477">
        <f>Ergebniseingabe!AD11</f>
        <v>10</v>
      </c>
      <c r="Y10" s="477"/>
      <c r="Z10" s="477"/>
      <c r="AA10" s="477"/>
      <c r="AB10" s="477"/>
      <c r="AC10" s="476">
        <f>Ergebniseingabe!AI11</f>
      </c>
      <c r="AD10" s="476"/>
      <c r="AE10" s="476"/>
      <c r="AF10" s="476"/>
      <c r="AG10" s="476"/>
      <c r="AH10" s="476"/>
      <c r="AI10" s="477">
        <f>IF(Ergebniseingabe!AO11="","",Ergebniseingabe!AO11)</f>
      </c>
      <c r="AJ10" s="477"/>
      <c r="AK10" s="477"/>
      <c r="AL10" s="477"/>
      <c r="AM10" s="477"/>
      <c r="AN10" s="478" t="s">
        <v>4</v>
      </c>
      <c r="AO10" s="478"/>
      <c r="AP10" s="478"/>
      <c r="AQ10" s="478"/>
      <c r="AR10" s="478"/>
      <c r="AS10" s="478"/>
      <c r="AT10" s="478"/>
      <c r="AU10" s="478"/>
      <c r="AV10" s="478"/>
      <c r="AW10" s="562">
        <f>Ergebniseingabe!BC11</f>
        <v>3</v>
      </c>
      <c r="AX10" s="562"/>
      <c r="AY10" s="562"/>
      <c r="AZ10" s="562"/>
      <c r="BA10" s="562"/>
      <c r="BB10" s="32"/>
      <c r="BC10" s="32"/>
      <c r="BD10" s="32"/>
      <c r="BE10" s="33"/>
      <c r="BF10" s="33"/>
      <c r="BG10" s="33"/>
      <c r="BH10" s="34"/>
      <c r="BI10" s="34"/>
      <c r="BJ10" s="25"/>
      <c r="BK10" s="25"/>
      <c r="BL10" s="110"/>
      <c r="BM10" s="110"/>
      <c r="BN10" s="110"/>
      <c r="BO10" s="111"/>
      <c r="BP10" s="111"/>
      <c r="BQ10" s="111"/>
      <c r="BR10" s="34"/>
      <c r="BS10" s="34"/>
      <c r="BT10" s="34"/>
      <c r="BU10" s="34"/>
      <c r="BV10" s="34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</row>
    <row r="11" ht="9" customHeight="1"/>
    <row r="12" ht="6" customHeight="1"/>
    <row r="13" spans="2:3" ht="12.75">
      <c r="B13" s="8"/>
      <c r="C13" s="36" t="s">
        <v>5</v>
      </c>
    </row>
    <row r="14" ht="6" customHeight="1" thickBot="1"/>
    <row r="15" spans="1:96" ht="16.5" thickBot="1">
      <c r="A15" s="8"/>
      <c r="C15" s="595" t="str">
        <f>Ergebniseingabe!I18</f>
        <v>Gruppe A</v>
      </c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7"/>
      <c r="AB15" s="481" t="str">
        <f>Ergebniseingabe!AK18</f>
        <v>Gruppe B</v>
      </c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3"/>
      <c r="AW15" s="2"/>
      <c r="AX15" s="2"/>
      <c r="AY15" s="2"/>
      <c r="AZ15" s="2"/>
      <c r="BA15" s="2"/>
      <c r="BB15" s="3"/>
      <c r="BC15" s="3"/>
      <c r="BD15" s="3"/>
      <c r="BE15" s="5"/>
      <c r="BF15" s="5"/>
      <c r="BG15" s="5"/>
      <c r="BH15" s="6"/>
      <c r="BI15" s="6"/>
      <c r="BJ15" s="6"/>
      <c r="BK15" s="6"/>
      <c r="BL15" s="6"/>
      <c r="BN15" s="5"/>
      <c r="BO15" s="5"/>
      <c r="BP15" s="5"/>
      <c r="BR15" s="6"/>
      <c r="BS15" s="6"/>
      <c r="BT15" s="6"/>
      <c r="BX15" s="7"/>
      <c r="BY15" s="7"/>
      <c r="BZ15" s="7"/>
      <c r="CA15" s="7"/>
      <c r="CB15" s="2"/>
      <c r="CC15" s="2"/>
      <c r="CD15" s="2"/>
      <c r="CE15" s="2"/>
      <c r="CF15" s="2"/>
      <c r="CG15" s="2"/>
      <c r="CH15" s="2"/>
      <c r="CL15" s="8"/>
      <c r="CM15" s="8"/>
      <c r="CN15" s="8"/>
      <c r="CO15" s="8"/>
      <c r="CP15" s="8"/>
      <c r="CQ15" s="8"/>
      <c r="CR15" s="8"/>
    </row>
    <row r="16" spans="1:96" ht="18" customHeight="1">
      <c r="A16" s="8"/>
      <c r="B16" s="37">
        <v>1</v>
      </c>
      <c r="C16" s="484" t="str">
        <f>Ergebniseingabe!I19</f>
        <v>A1</v>
      </c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6"/>
      <c r="AA16" s="37">
        <v>1</v>
      </c>
      <c r="AB16" s="484" t="str">
        <f>Ergebniseingabe!AK19</f>
        <v>B1</v>
      </c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6"/>
      <c r="AW16" s="2"/>
      <c r="AX16" s="2"/>
      <c r="AY16" s="2"/>
      <c r="AZ16" s="2"/>
      <c r="BA16" s="2"/>
      <c r="BB16" s="3"/>
      <c r="BC16" s="3"/>
      <c r="BD16" s="3"/>
      <c r="BE16" s="5"/>
      <c r="BF16" s="5"/>
      <c r="BG16" s="5"/>
      <c r="BH16" s="6"/>
      <c r="BI16" s="6"/>
      <c r="BJ16" s="6"/>
      <c r="BK16" s="6"/>
      <c r="BL16" s="6"/>
      <c r="BN16" s="5"/>
      <c r="BO16" s="5"/>
      <c r="BP16" s="5"/>
      <c r="BR16" s="6"/>
      <c r="BS16" s="6"/>
      <c r="BT16" s="6"/>
      <c r="BX16" s="7"/>
      <c r="BY16" s="7"/>
      <c r="BZ16" s="7"/>
      <c r="CA16" s="7"/>
      <c r="CB16" s="2"/>
      <c r="CC16" s="2"/>
      <c r="CD16" s="2"/>
      <c r="CE16" s="2"/>
      <c r="CF16" s="2"/>
      <c r="CG16" s="2"/>
      <c r="CH16" s="2"/>
      <c r="CL16" s="8"/>
      <c r="CM16" s="8"/>
      <c r="CN16" s="8"/>
      <c r="CO16" s="8"/>
      <c r="CP16" s="8"/>
      <c r="CQ16" s="8"/>
      <c r="CR16" s="8"/>
    </row>
    <row r="17" spans="1:96" ht="18" customHeight="1">
      <c r="A17" s="8"/>
      <c r="B17" s="37">
        <v>2</v>
      </c>
      <c r="C17" s="509" t="str">
        <f>Ergebniseingabe!I20</f>
        <v>A2</v>
      </c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1"/>
      <c r="AA17" s="37">
        <v>2</v>
      </c>
      <c r="AB17" s="509" t="str">
        <f>Ergebniseingabe!AK20</f>
        <v>B2</v>
      </c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1"/>
      <c r="AW17" s="2"/>
      <c r="AX17" s="2"/>
      <c r="AY17" s="2"/>
      <c r="AZ17" s="2"/>
      <c r="BA17" s="2"/>
      <c r="BB17" s="3"/>
      <c r="BC17" s="3"/>
      <c r="BD17" s="3"/>
      <c r="BE17" s="5"/>
      <c r="BF17" s="5"/>
      <c r="BG17" s="5"/>
      <c r="BH17" s="6"/>
      <c r="BI17" s="6"/>
      <c r="BJ17" s="6"/>
      <c r="BK17" s="6"/>
      <c r="BL17" s="6"/>
      <c r="BN17" s="5"/>
      <c r="BO17" s="5"/>
      <c r="BP17" s="5"/>
      <c r="BR17" s="6"/>
      <c r="BS17" s="6"/>
      <c r="BT17" s="6"/>
      <c r="BX17" s="7"/>
      <c r="BY17" s="7"/>
      <c r="BZ17" s="7"/>
      <c r="CA17" s="7"/>
      <c r="CB17" s="2"/>
      <c r="CC17" s="2"/>
      <c r="CD17" s="2"/>
      <c r="CE17" s="2"/>
      <c r="CF17" s="2"/>
      <c r="CG17" s="2"/>
      <c r="CH17" s="2"/>
      <c r="CL17" s="8"/>
      <c r="CM17" s="8"/>
      <c r="CN17" s="8"/>
      <c r="CO17" s="8"/>
      <c r="CP17" s="8"/>
      <c r="CQ17" s="8"/>
      <c r="CR17" s="8"/>
    </row>
    <row r="18" spans="1:96" ht="18" customHeight="1">
      <c r="A18" s="8"/>
      <c r="B18" s="37">
        <v>3</v>
      </c>
      <c r="C18" s="509" t="str">
        <f>Ergebniseingabe!I21</f>
        <v>A3</v>
      </c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1"/>
      <c r="AA18" s="37">
        <v>3</v>
      </c>
      <c r="AB18" s="509" t="str">
        <f>Ergebniseingabe!AK21</f>
        <v>B3</v>
      </c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  <c r="AV18" s="511"/>
      <c r="AW18" s="2"/>
      <c r="AX18" s="2"/>
      <c r="AY18" s="2"/>
      <c r="AZ18" s="2"/>
      <c r="BA18" s="2"/>
      <c r="BB18" s="3"/>
      <c r="BC18" s="3"/>
      <c r="BD18" s="3"/>
      <c r="BE18" s="5"/>
      <c r="BF18" s="5"/>
      <c r="BG18" s="5"/>
      <c r="BH18" s="6"/>
      <c r="BI18" s="6"/>
      <c r="BJ18" s="6"/>
      <c r="BK18" s="6"/>
      <c r="BL18" s="6"/>
      <c r="BN18" s="5"/>
      <c r="BO18" s="5"/>
      <c r="BP18" s="5"/>
      <c r="BR18" s="6"/>
      <c r="BS18" s="6"/>
      <c r="BT18" s="6"/>
      <c r="BX18" s="7"/>
      <c r="BY18" s="7"/>
      <c r="BZ18" s="7"/>
      <c r="CA18" s="7"/>
      <c r="CB18" s="2"/>
      <c r="CC18" s="2"/>
      <c r="CD18" s="2"/>
      <c r="CE18" s="2"/>
      <c r="CF18" s="2"/>
      <c r="CG18" s="2"/>
      <c r="CH18" s="2"/>
      <c r="CL18" s="8"/>
      <c r="CM18" s="8"/>
      <c r="CN18" s="8"/>
      <c r="CO18" s="8"/>
      <c r="CP18" s="8"/>
      <c r="CQ18" s="8"/>
      <c r="CR18" s="8"/>
    </row>
    <row r="19" spans="1:96" ht="18" customHeight="1">
      <c r="A19" s="8"/>
      <c r="B19" s="37">
        <v>4</v>
      </c>
      <c r="C19" s="509" t="str">
        <f>Ergebniseingabe!I22</f>
        <v>A4</v>
      </c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1"/>
      <c r="AA19" s="37">
        <v>4</v>
      </c>
      <c r="AB19" s="509" t="str">
        <f>Ergebniseingabe!AK22</f>
        <v>B4</v>
      </c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1"/>
      <c r="AW19" s="2"/>
      <c r="AX19" s="2"/>
      <c r="AY19" s="2"/>
      <c r="AZ19" s="2"/>
      <c r="BA19" s="2"/>
      <c r="BB19" s="3"/>
      <c r="BC19" s="3"/>
      <c r="BD19" s="3"/>
      <c r="BE19" s="5"/>
      <c r="BF19" s="5"/>
      <c r="BG19" s="5"/>
      <c r="BH19" s="6"/>
      <c r="BI19" s="6"/>
      <c r="BJ19" s="6"/>
      <c r="BK19" s="6"/>
      <c r="BL19" s="6"/>
      <c r="BN19" s="5"/>
      <c r="BO19" s="5"/>
      <c r="BP19" s="5"/>
      <c r="BR19" s="6"/>
      <c r="BS19" s="6"/>
      <c r="BT19" s="6"/>
      <c r="BX19" s="7"/>
      <c r="BY19" s="7"/>
      <c r="BZ19" s="7"/>
      <c r="CA19" s="7"/>
      <c r="CB19" s="2"/>
      <c r="CC19" s="2"/>
      <c r="CD19" s="2"/>
      <c r="CE19" s="2"/>
      <c r="CF19" s="2"/>
      <c r="CG19" s="2"/>
      <c r="CH19" s="2"/>
      <c r="CL19" s="8"/>
      <c r="CM19" s="8"/>
      <c r="CN19" s="8"/>
      <c r="CO19" s="8"/>
      <c r="CP19" s="8"/>
      <c r="CQ19" s="8"/>
      <c r="CR19" s="8"/>
    </row>
    <row r="20" spans="1:96" ht="18" customHeight="1">
      <c r="A20" s="8"/>
      <c r="B20" s="37">
        <v>5</v>
      </c>
      <c r="C20" s="509" t="str">
        <f>Ergebniseingabe!I23</f>
        <v>A5</v>
      </c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1"/>
      <c r="AA20" s="37">
        <v>5</v>
      </c>
      <c r="AB20" s="509" t="str">
        <f>Ergebniseingabe!AK23</f>
        <v>B5</v>
      </c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1"/>
      <c r="AW20" s="2"/>
      <c r="AX20" s="2"/>
      <c r="AY20" s="2"/>
      <c r="AZ20" s="2"/>
      <c r="BA20" s="2"/>
      <c r="BB20" s="3"/>
      <c r="BC20" s="3"/>
      <c r="BD20" s="3"/>
      <c r="BE20" s="5"/>
      <c r="BF20" s="5"/>
      <c r="BG20" s="5"/>
      <c r="BH20" s="6"/>
      <c r="BI20" s="6"/>
      <c r="BJ20" s="6"/>
      <c r="BK20" s="6"/>
      <c r="BL20" s="6"/>
      <c r="BN20" s="5"/>
      <c r="BO20" s="5"/>
      <c r="BP20" s="5"/>
      <c r="BR20" s="6"/>
      <c r="BS20" s="6"/>
      <c r="BT20" s="6"/>
      <c r="BX20" s="7"/>
      <c r="BY20" s="7"/>
      <c r="BZ20" s="7"/>
      <c r="CA20" s="7"/>
      <c r="CB20" s="2"/>
      <c r="CC20" s="2"/>
      <c r="CD20" s="2"/>
      <c r="CE20" s="2"/>
      <c r="CF20" s="2"/>
      <c r="CG20" s="2"/>
      <c r="CH20" s="2"/>
      <c r="CL20" s="8"/>
      <c r="CM20" s="8"/>
      <c r="CN20" s="8"/>
      <c r="CO20" s="8"/>
      <c r="CP20" s="8"/>
      <c r="CQ20" s="8"/>
      <c r="CR20" s="8"/>
    </row>
    <row r="21" spans="1:96" ht="18" customHeight="1" thickBot="1">
      <c r="A21" s="8"/>
      <c r="B21" s="37">
        <v>6</v>
      </c>
      <c r="C21" s="599" t="str">
        <f>Ergebniseingabe!I24</f>
        <v>A6</v>
      </c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1"/>
      <c r="AA21" s="37">
        <v>6</v>
      </c>
      <c r="AB21" s="599" t="str">
        <f>Ergebniseingabe!AK24</f>
        <v>B6</v>
      </c>
      <c r="AC21" s="600"/>
      <c r="AD21" s="600"/>
      <c r="AE21" s="600"/>
      <c r="AF21" s="600"/>
      <c r="AG21" s="600"/>
      <c r="AH21" s="600"/>
      <c r="AI21" s="600"/>
      <c r="AJ21" s="600"/>
      <c r="AK21" s="600"/>
      <c r="AL21" s="600"/>
      <c r="AM21" s="600"/>
      <c r="AN21" s="600"/>
      <c r="AO21" s="600"/>
      <c r="AP21" s="600"/>
      <c r="AQ21" s="600"/>
      <c r="AR21" s="600"/>
      <c r="AS21" s="600"/>
      <c r="AT21" s="600"/>
      <c r="AU21" s="600"/>
      <c r="AV21" s="601"/>
      <c r="AW21" s="2"/>
      <c r="AX21" s="2"/>
      <c r="AY21" s="2"/>
      <c r="AZ21" s="2"/>
      <c r="BA21" s="2"/>
      <c r="BB21" s="3"/>
      <c r="BC21" s="3"/>
      <c r="BD21" s="3"/>
      <c r="BE21" s="5"/>
      <c r="BF21" s="5"/>
      <c r="BG21" s="5"/>
      <c r="BH21" s="6"/>
      <c r="BI21" s="6"/>
      <c r="BJ21" s="6"/>
      <c r="BK21" s="6"/>
      <c r="BL21" s="6"/>
      <c r="BN21" s="5"/>
      <c r="BO21" s="5"/>
      <c r="BP21" s="5"/>
      <c r="BR21" s="6"/>
      <c r="BS21" s="6"/>
      <c r="BT21" s="6"/>
      <c r="BX21" s="7"/>
      <c r="BY21" s="7"/>
      <c r="BZ21" s="7"/>
      <c r="CA21" s="7"/>
      <c r="CB21" s="2"/>
      <c r="CC21" s="2"/>
      <c r="CD21" s="2"/>
      <c r="CE21" s="2"/>
      <c r="CF21" s="2"/>
      <c r="CG21" s="2"/>
      <c r="CH21" s="2"/>
      <c r="CL21" s="8"/>
      <c r="CM21" s="8"/>
      <c r="CN21" s="8"/>
      <c r="CO21" s="8"/>
      <c r="CP21" s="8"/>
      <c r="CQ21" s="8"/>
      <c r="CR21" s="8"/>
    </row>
    <row r="22" spans="42:96" ht="12.75">
      <c r="AP22" s="2"/>
      <c r="AQ22" s="2"/>
      <c r="AR22" s="2"/>
      <c r="AS22" s="2"/>
      <c r="AT22" s="2"/>
      <c r="AU22" s="3"/>
      <c r="AV22" s="3"/>
      <c r="AW22" s="3"/>
      <c r="AX22" s="5"/>
      <c r="AY22" s="5"/>
      <c r="AZ22" s="5"/>
      <c r="BA22" s="6"/>
      <c r="BB22" s="6"/>
      <c r="BC22" s="6"/>
      <c r="BD22" s="6"/>
      <c r="BE22" s="6"/>
      <c r="BF22" s="5"/>
      <c r="BG22" s="5"/>
      <c r="BH22" s="5"/>
      <c r="BI22" s="6"/>
      <c r="BJ22" s="6"/>
      <c r="BK22" s="6"/>
      <c r="BL22" s="6"/>
      <c r="BQ22" s="7"/>
      <c r="BR22" s="7"/>
      <c r="BS22" s="7"/>
      <c r="BT22" s="7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</row>
    <row r="23" spans="2:96" ht="12.75">
      <c r="B23" s="36" t="s">
        <v>21</v>
      </c>
      <c r="AP23" s="2"/>
      <c r="AQ23" s="2"/>
      <c r="AR23" s="2"/>
      <c r="AS23" s="2"/>
      <c r="AT23" s="2"/>
      <c r="AU23" s="3"/>
      <c r="AV23" s="3"/>
      <c r="AW23" s="3"/>
      <c r="AX23" s="5"/>
      <c r="AY23" s="5"/>
      <c r="AZ23" s="5"/>
      <c r="BA23" s="6"/>
      <c r="BB23" s="6"/>
      <c r="BC23" s="6"/>
      <c r="BD23" s="6"/>
      <c r="BE23" s="6"/>
      <c r="BF23" s="5"/>
      <c r="BG23" s="5"/>
      <c r="BH23" s="5"/>
      <c r="BI23" s="6"/>
      <c r="BJ23" s="6"/>
      <c r="BK23" s="6"/>
      <c r="BL23" s="6"/>
      <c r="BQ23" s="7"/>
      <c r="BR23" s="7"/>
      <c r="BS23" s="7"/>
      <c r="BT23" s="7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</row>
    <row r="24" spans="42:96" ht="6" customHeight="1" thickBot="1">
      <c r="AP24" s="2"/>
      <c r="AQ24" s="2"/>
      <c r="AR24" s="2"/>
      <c r="AS24" s="2"/>
      <c r="AT24" s="2"/>
      <c r="AU24" s="3"/>
      <c r="AV24" s="3"/>
      <c r="AW24" s="3"/>
      <c r="AX24" s="5"/>
      <c r="AY24" s="5"/>
      <c r="AZ24" s="5"/>
      <c r="BA24" s="6"/>
      <c r="BB24" s="6"/>
      <c r="BC24" s="6"/>
      <c r="BD24" s="6"/>
      <c r="BE24" s="6"/>
      <c r="BF24" s="5"/>
      <c r="BG24" s="5"/>
      <c r="BH24" s="5"/>
      <c r="BI24" s="6"/>
      <c r="BJ24" s="6"/>
      <c r="BK24" s="6"/>
      <c r="BL24" s="6"/>
      <c r="BQ24" s="7"/>
      <c r="BR24" s="7"/>
      <c r="BS24" s="7"/>
      <c r="BT24" s="7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</row>
    <row r="25" spans="2:101" ht="16.5" customHeight="1" thickBot="1">
      <c r="B25" s="507" t="s">
        <v>23</v>
      </c>
      <c r="C25" s="508"/>
      <c r="D25" s="471" t="s">
        <v>64</v>
      </c>
      <c r="E25" s="472"/>
      <c r="F25" s="472"/>
      <c r="G25" s="471" t="s">
        <v>62</v>
      </c>
      <c r="H25" s="472"/>
      <c r="I25" s="472"/>
      <c r="J25" s="472"/>
      <c r="K25" s="471" t="s">
        <v>24</v>
      </c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589"/>
      <c r="BB25" s="471" t="s">
        <v>25</v>
      </c>
      <c r="BC25" s="472"/>
      <c r="BD25" s="472"/>
      <c r="BE25" s="472"/>
      <c r="BF25" s="472"/>
      <c r="BG25" s="115"/>
      <c r="BH25" s="116"/>
      <c r="BI25" s="2"/>
      <c r="BJ25" s="2"/>
      <c r="BK25" s="2"/>
      <c r="BL25" s="6"/>
      <c r="BP25" s="81"/>
      <c r="BQ25" s="82"/>
      <c r="BR25" s="82"/>
      <c r="BS25" s="82"/>
      <c r="BT25" s="82"/>
      <c r="CE25" s="6"/>
      <c r="CF25" s="6"/>
      <c r="CG25" s="6"/>
      <c r="CH25" s="6"/>
      <c r="CI25" s="6"/>
      <c r="CJ25" s="6"/>
      <c r="CK25" s="6"/>
      <c r="CL25" s="6"/>
      <c r="CM25" s="7"/>
      <c r="CS25" s="2"/>
      <c r="CT25" s="2"/>
      <c r="CU25" s="2"/>
      <c r="CV25" s="2"/>
      <c r="CW25" s="2"/>
    </row>
    <row r="26" spans="2:101" s="39" customFormat="1" ht="18" customHeight="1">
      <c r="B26" s="593">
        <v>1</v>
      </c>
      <c r="C26" s="594"/>
      <c r="D26" s="473">
        <f>Ergebniseingabe!G29</f>
        <v>1</v>
      </c>
      <c r="E26" s="474"/>
      <c r="F26" s="475"/>
      <c r="G26" s="473">
        <f>Ergebniseingabe!J29</f>
        <v>0.4166666666666667</v>
      </c>
      <c r="H26" s="474"/>
      <c r="I26" s="474"/>
      <c r="J26" s="474"/>
      <c r="K26" s="590" t="str">
        <f>Ergebniseingabe!Q29</f>
        <v>A5</v>
      </c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83" t="s">
        <v>35</v>
      </c>
      <c r="AG26" s="591" t="str">
        <f>Ergebniseingabe!AM29</f>
        <v>A6</v>
      </c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91"/>
      <c r="AS26" s="591"/>
      <c r="AT26" s="591"/>
      <c r="AU26" s="591"/>
      <c r="AV26" s="591"/>
      <c r="AW26" s="591"/>
      <c r="AX26" s="591"/>
      <c r="AY26" s="591"/>
      <c r="AZ26" s="591"/>
      <c r="BA26" s="602"/>
      <c r="BB26" s="503">
        <f>IF(Ergebniseingabe!BH29="","",Ergebniseingabe!BH29)</f>
      </c>
      <c r="BC26" s="504"/>
      <c r="BD26" s="504"/>
      <c r="BE26" s="496">
        <f>IF(Ergebniseingabe!BK29="","",Ergebniseingabe!BK29)</f>
      </c>
      <c r="BF26" s="496"/>
      <c r="BG26" s="119"/>
      <c r="BH26" s="33"/>
      <c r="BI26" s="40"/>
      <c r="BJ26" s="40"/>
      <c r="BK26" s="40"/>
      <c r="BL26" s="6"/>
      <c r="BM26" s="6"/>
      <c r="BN26" s="6"/>
      <c r="BO26" s="6"/>
      <c r="BP26" s="53"/>
      <c r="BQ26" s="53"/>
      <c r="BR26" s="53"/>
      <c r="BS26" s="54"/>
      <c r="BT26" s="54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7"/>
      <c r="CN26" s="40"/>
      <c r="CO26" s="40"/>
      <c r="CP26" s="40"/>
      <c r="CQ26" s="40"/>
      <c r="CR26" s="40"/>
      <c r="CS26" s="40"/>
      <c r="CT26" s="40"/>
      <c r="CU26" s="40"/>
      <c r="CV26" s="40"/>
      <c r="CW26" s="40"/>
    </row>
    <row r="27" spans="2:101" ht="18" customHeight="1">
      <c r="B27" s="505">
        <v>2</v>
      </c>
      <c r="C27" s="506"/>
      <c r="D27" s="465">
        <f>Ergebniseingabe!G30</f>
        <v>2</v>
      </c>
      <c r="E27" s="466"/>
      <c r="F27" s="467"/>
      <c r="G27" s="465">
        <f>Ergebniseingabe!J30</f>
        <v>0.4166666666666667</v>
      </c>
      <c r="H27" s="466"/>
      <c r="I27" s="466"/>
      <c r="J27" s="466"/>
      <c r="K27" s="579" t="str">
        <f>Ergebniseingabe!Q30</f>
        <v>B5</v>
      </c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84" t="s">
        <v>35</v>
      </c>
      <c r="AG27" s="479" t="str">
        <f>Ergebniseingabe!AM30</f>
        <v>B6</v>
      </c>
      <c r="AH27" s="479"/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79"/>
      <c r="AT27" s="479"/>
      <c r="AU27" s="479"/>
      <c r="AV27" s="479"/>
      <c r="AW27" s="479"/>
      <c r="AX27" s="479"/>
      <c r="AY27" s="479"/>
      <c r="AZ27" s="479"/>
      <c r="BA27" s="480"/>
      <c r="BB27" s="494">
        <f>IF(Ergebniseingabe!BH30="","",Ergebniseingabe!BH30)</f>
      </c>
      <c r="BC27" s="495"/>
      <c r="BD27" s="495"/>
      <c r="BE27" s="487">
        <f>IF(Ergebniseingabe!BK30="","",Ergebniseingabe!BK30)</f>
      </c>
      <c r="BF27" s="487"/>
      <c r="BG27" s="119"/>
      <c r="BH27" s="33"/>
      <c r="BI27" s="2"/>
      <c r="BJ27" s="2"/>
      <c r="BK27" s="2"/>
      <c r="BL27" s="6"/>
      <c r="BP27" s="53"/>
      <c r="BQ27" s="53"/>
      <c r="BR27" s="53"/>
      <c r="BS27" s="54"/>
      <c r="BT27" s="54"/>
      <c r="CE27" s="6"/>
      <c r="CF27" s="6"/>
      <c r="CG27" s="6"/>
      <c r="CH27" s="6"/>
      <c r="CI27" s="6"/>
      <c r="CJ27" s="6"/>
      <c r="CK27" s="6"/>
      <c r="CL27" s="6"/>
      <c r="CM27" s="7"/>
      <c r="CS27" s="2"/>
      <c r="CT27" s="2"/>
      <c r="CU27" s="2"/>
      <c r="CV27" s="2"/>
      <c r="CW27" s="2"/>
    </row>
    <row r="28" spans="2:101" ht="18" customHeight="1">
      <c r="B28" s="512">
        <v>3</v>
      </c>
      <c r="C28" s="513"/>
      <c r="D28" s="465">
        <f>Ergebniseingabe!G31</f>
        <v>1</v>
      </c>
      <c r="E28" s="466"/>
      <c r="F28" s="467"/>
      <c r="G28" s="465">
        <f>Ergebniseingabe!J31</f>
        <v>0.4256944444444445</v>
      </c>
      <c r="H28" s="466"/>
      <c r="I28" s="466"/>
      <c r="J28" s="466"/>
      <c r="K28" s="579" t="str">
        <f>Ergebniseingabe!Q31</f>
        <v>A1</v>
      </c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84" t="s">
        <v>35</v>
      </c>
      <c r="AG28" s="479" t="str">
        <f>Ergebniseingabe!AM31</f>
        <v>A2</v>
      </c>
      <c r="AH28" s="479"/>
      <c r="AI28" s="479"/>
      <c r="AJ28" s="479"/>
      <c r="AK28" s="479"/>
      <c r="AL28" s="479"/>
      <c r="AM28" s="479"/>
      <c r="AN28" s="479"/>
      <c r="AO28" s="479"/>
      <c r="AP28" s="479"/>
      <c r="AQ28" s="479"/>
      <c r="AR28" s="479"/>
      <c r="AS28" s="479"/>
      <c r="AT28" s="479"/>
      <c r="AU28" s="479"/>
      <c r="AV28" s="479"/>
      <c r="AW28" s="479"/>
      <c r="AX28" s="479"/>
      <c r="AY28" s="479"/>
      <c r="AZ28" s="479"/>
      <c r="BA28" s="480"/>
      <c r="BB28" s="494">
        <f>IF(Ergebniseingabe!BH31="","",Ergebniseingabe!BH31)</f>
      </c>
      <c r="BC28" s="495"/>
      <c r="BD28" s="495"/>
      <c r="BE28" s="487">
        <f>IF(Ergebniseingabe!BK31="","",Ergebniseingabe!BK31)</f>
      </c>
      <c r="BF28" s="487"/>
      <c r="BG28" s="119"/>
      <c r="BH28" s="33"/>
      <c r="BI28" s="2"/>
      <c r="BJ28" s="2"/>
      <c r="BK28" s="2"/>
      <c r="BL28" s="6"/>
      <c r="BP28" s="53"/>
      <c r="BQ28" s="53"/>
      <c r="BR28" s="53"/>
      <c r="BS28" s="54"/>
      <c r="BT28" s="54"/>
      <c r="CE28" s="6"/>
      <c r="CF28" s="6"/>
      <c r="CG28" s="6"/>
      <c r="CH28" s="6"/>
      <c r="CI28" s="6"/>
      <c r="CJ28" s="6"/>
      <c r="CK28" s="6"/>
      <c r="CL28" s="6"/>
      <c r="CM28" s="7"/>
      <c r="CS28" s="2"/>
      <c r="CT28" s="2"/>
      <c r="CU28" s="2"/>
      <c r="CV28" s="2"/>
      <c r="CW28" s="2"/>
    </row>
    <row r="29" spans="2:101" ht="18" customHeight="1">
      <c r="B29" s="505">
        <v>4</v>
      </c>
      <c r="C29" s="506"/>
      <c r="D29" s="465">
        <f>Ergebniseingabe!G32</f>
        <v>2</v>
      </c>
      <c r="E29" s="466"/>
      <c r="F29" s="467"/>
      <c r="G29" s="465">
        <f>Ergebniseingabe!J32</f>
        <v>0.4256944444444445</v>
      </c>
      <c r="H29" s="466"/>
      <c r="I29" s="466"/>
      <c r="J29" s="466"/>
      <c r="K29" s="579" t="str">
        <f>Ergebniseingabe!Q32</f>
        <v>B1</v>
      </c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84" t="s">
        <v>35</v>
      </c>
      <c r="AG29" s="479" t="str">
        <f>Ergebniseingabe!AM32</f>
        <v>B2</v>
      </c>
      <c r="AH29" s="479"/>
      <c r="AI29" s="479"/>
      <c r="AJ29" s="479"/>
      <c r="AK29" s="479"/>
      <c r="AL29" s="479"/>
      <c r="AM29" s="479"/>
      <c r="AN29" s="47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479"/>
      <c r="AZ29" s="479"/>
      <c r="BA29" s="480"/>
      <c r="BB29" s="494">
        <f>IF(Ergebniseingabe!BH32="","",Ergebniseingabe!BH32)</f>
      </c>
      <c r="BC29" s="495"/>
      <c r="BD29" s="495"/>
      <c r="BE29" s="487">
        <f>IF(Ergebniseingabe!BK32="","",Ergebniseingabe!BK32)</f>
      </c>
      <c r="BF29" s="487"/>
      <c r="BG29" s="119"/>
      <c r="BH29" s="33"/>
      <c r="BI29" s="2"/>
      <c r="BJ29" s="2"/>
      <c r="BK29" s="2"/>
      <c r="BL29" s="6"/>
      <c r="BP29" s="53"/>
      <c r="BQ29" s="53"/>
      <c r="BR29" s="53"/>
      <c r="BS29" s="54"/>
      <c r="BT29" s="54"/>
      <c r="CE29" s="6"/>
      <c r="CF29" s="6"/>
      <c r="CG29" s="6"/>
      <c r="CH29" s="6"/>
      <c r="CI29" s="6"/>
      <c r="CJ29" s="6"/>
      <c r="CK29" s="6"/>
      <c r="CL29" s="6"/>
      <c r="CM29" s="7"/>
      <c r="CS29" s="2"/>
      <c r="CT29" s="2"/>
      <c r="CU29" s="2"/>
      <c r="CV29" s="2"/>
      <c r="CW29" s="2"/>
    </row>
    <row r="30" spans="2:101" ht="18" customHeight="1">
      <c r="B30" s="512">
        <v>5</v>
      </c>
      <c r="C30" s="513"/>
      <c r="D30" s="465">
        <f>Ergebniseingabe!G33</f>
        <v>1</v>
      </c>
      <c r="E30" s="466"/>
      <c r="F30" s="467"/>
      <c r="G30" s="465">
        <f>Ergebniseingabe!J33</f>
        <v>0.4347222222222223</v>
      </c>
      <c r="H30" s="466"/>
      <c r="I30" s="466"/>
      <c r="J30" s="466"/>
      <c r="K30" s="579" t="str">
        <f>Ergebniseingabe!Q33</f>
        <v>A4</v>
      </c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84" t="s">
        <v>35</v>
      </c>
      <c r="AG30" s="479" t="str">
        <f>Ergebniseingabe!AM33</f>
        <v>A3</v>
      </c>
      <c r="AH30" s="479"/>
      <c r="AI30" s="479"/>
      <c r="AJ30" s="479"/>
      <c r="AK30" s="479"/>
      <c r="AL30" s="479"/>
      <c r="AM30" s="479"/>
      <c r="AN30" s="479"/>
      <c r="AO30" s="479"/>
      <c r="AP30" s="479"/>
      <c r="AQ30" s="479"/>
      <c r="AR30" s="479"/>
      <c r="AS30" s="479"/>
      <c r="AT30" s="479"/>
      <c r="AU30" s="479"/>
      <c r="AV30" s="479"/>
      <c r="AW30" s="479"/>
      <c r="AX30" s="479"/>
      <c r="AY30" s="479"/>
      <c r="AZ30" s="479"/>
      <c r="BA30" s="480"/>
      <c r="BB30" s="494">
        <f>IF(Ergebniseingabe!BH33="","",Ergebniseingabe!BH33)</f>
      </c>
      <c r="BC30" s="495"/>
      <c r="BD30" s="495"/>
      <c r="BE30" s="487">
        <f>IF(Ergebniseingabe!BK33="","",Ergebniseingabe!BK33)</f>
      </c>
      <c r="BF30" s="487"/>
      <c r="BG30" s="119"/>
      <c r="BH30" s="33"/>
      <c r="BI30" s="2"/>
      <c r="BJ30" s="2"/>
      <c r="BK30" s="2"/>
      <c r="BL30" s="6"/>
      <c r="BP30" s="53"/>
      <c r="BQ30" s="53"/>
      <c r="BR30" s="53"/>
      <c r="BS30" s="54"/>
      <c r="BT30" s="54"/>
      <c r="CE30" s="6"/>
      <c r="CF30" s="6"/>
      <c r="CG30" s="6"/>
      <c r="CH30" s="6"/>
      <c r="CI30" s="6"/>
      <c r="CJ30" s="6"/>
      <c r="CK30" s="6"/>
      <c r="CL30" s="6"/>
      <c r="CM30" s="7"/>
      <c r="CS30" s="2"/>
      <c r="CT30" s="2"/>
      <c r="CU30" s="2"/>
      <c r="CV30" s="2"/>
      <c r="CW30" s="2"/>
    </row>
    <row r="31" spans="2:101" ht="18" customHeight="1">
      <c r="B31" s="505">
        <v>6</v>
      </c>
      <c r="C31" s="506"/>
      <c r="D31" s="465">
        <f>Ergebniseingabe!G34</f>
        <v>2</v>
      </c>
      <c r="E31" s="466"/>
      <c r="F31" s="467"/>
      <c r="G31" s="465">
        <f>Ergebniseingabe!J34</f>
        <v>0.4347222222222223</v>
      </c>
      <c r="H31" s="466"/>
      <c r="I31" s="466"/>
      <c r="J31" s="466"/>
      <c r="K31" s="579" t="str">
        <f>Ergebniseingabe!Q34</f>
        <v>B4</v>
      </c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84" t="s">
        <v>35</v>
      </c>
      <c r="AG31" s="479" t="str">
        <f>Ergebniseingabe!AM34</f>
        <v>B3</v>
      </c>
      <c r="AH31" s="479"/>
      <c r="AI31" s="479"/>
      <c r="AJ31" s="479"/>
      <c r="AK31" s="479"/>
      <c r="AL31" s="479"/>
      <c r="AM31" s="479"/>
      <c r="AN31" s="479"/>
      <c r="AO31" s="479"/>
      <c r="AP31" s="479"/>
      <c r="AQ31" s="479"/>
      <c r="AR31" s="479"/>
      <c r="AS31" s="479"/>
      <c r="AT31" s="479"/>
      <c r="AU31" s="479"/>
      <c r="AV31" s="479"/>
      <c r="AW31" s="479"/>
      <c r="AX31" s="479"/>
      <c r="AY31" s="479"/>
      <c r="AZ31" s="479"/>
      <c r="BA31" s="480"/>
      <c r="BB31" s="494">
        <f>IF(Ergebniseingabe!BH34="","",Ergebniseingabe!BH34)</f>
      </c>
      <c r="BC31" s="495"/>
      <c r="BD31" s="495"/>
      <c r="BE31" s="487">
        <f>IF(Ergebniseingabe!BK34="","",Ergebniseingabe!BK34)</f>
      </c>
      <c r="BF31" s="487"/>
      <c r="BG31" s="119"/>
      <c r="BH31" s="33"/>
      <c r="BI31" s="2"/>
      <c r="BJ31" s="2"/>
      <c r="BK31" s="2"/>
      <c r="BL31" s="6"/>
      <c r="BP31" s="53"/>
      <c r="BQ31" s="53"/>
      <c r="BR31" s="53"/>
      <c r="BS31" s="54"/>
      <c r="BT31" s="54"/>
      <c r="CE31" s="6"/>
      <c r="CF31" s="6"/>
      <c r="CG31" s="6"/>
      <c r="CH31" s="6"/>
      <c r="CI31" s="6"/>
      <c r="CJ31" s="6"/>
      <c r="CK31" s="6"/>
      <c r="CL31" s="6"/>
      <c r="CM31" s="7"/>
      <c r="CS31" s="2"/>
      <c r="CT31" s="2"/>
      <c r="CU31" s="2"/>
      <c r="CV31" s="2"/>
      <c r="CW31" s="2"/>
    </row>
    <row r="32" spans="2:101" ht="18" customHeight="1">
      <c r="B32" s="505">
        <v>7</v>
      </c>
      <c r="C32" s="506"/>
      <c r="D32" s="465">
        <f>Ergebniseingabe!G35</f>
        <v>1</v>
      </c>
      <c r="E32" s="466"/>
      <c r="F32" s="467"/>
      <c r="G32" s="465">
        <f>Ergebniseingabe!J35</f>
        <v>0.4437500000000001</v>
      </c>
      <c r="H32" s="466"/>
      <c r="I32" s="466"/>
      <c r="J32" s="466"/>
      <c r="K32" s="579" t="str">
        <f>Ergebniseingabe!Q35</f>
        <v>A6</v>
      </c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84" t="s">
        <v>35</v>
      </c>
      <c r="AG32" s="479" t="str">
        <f>Ergebniseingabe!AM35</f>
        <v>A1</v>
      </c>
      <c r="AH32" s="479"/>
      <c r="AI32" s="479"/>
      <c r="AJ32" s="479"/>
      <c r="AK32" s="479"/>
      <c r="AL32" s="479"/>
      <c r="AM32" s="479"/>
      <c r="AN32" s="479"/>
      <c r="AO32" s="479"/>
      <c r="AP32" s="479"/>
      <c r="AQ32" s="479"/>
      <c r="AR32" s="479"/>
      <c r="AS32" s="479"/>
      <c r="AT32" s="479"/>
      <c r="AU32" s="479"/>
      <c r="AV32" s="479"/>
      <c r="AW32" s="479"/>
      <c r="AX32" s="479"/>
      <c r="AY32" s="479"/>
      <c r="AZ32" s="479"/>
      <c r="BA32" s="480"/>
      <c r="BB32" s="494">
        <f>IF(Ergebniseingabe!BH35="","",Ergebniseingabe!BH35)</f>
      </c>
      <c r="BC32" s="495"/>
      <c r="BD32" s="495"/>
      <c r="BE32" s="487">
        <f>IF(Ergebniseingabe!BK35="","",Ergebniseingabe!BK35)</f>
      </c>
      <c r="BF32" s="487"/>
      <c r="BG32" s="119"/>
      <c r="BH32" s="33"/>
      <c r="BI32" s="41"/>
      <c r="BJ32" s="41"/>
      <c r="BK32" s="41"/>
      <c r="BL32" s="6"/>
      <c r="BP32" s="53"/>
      <c r="BQ32" s="53"/>
      <c r="BR32" s="53"/>
      <c r="BS32" s="54"/>
      <c r="BT32" s="54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H32" s="55"/>
      <c r="CI32" s="55"/>
      <c r="CJ32" s="55"/>
      <c r="CK32" s="55"/>
      <c r="CL32" s="55"/>
      <c r="CM32" s="7"/>
      <c r="CS32" s="2"/>
      <c r="CT32" s="2"/>
      <c r="CU32" s="2"/>
      <c r="CV32" s="2"/>
      <c r="CW32" s="2"/>
    </row>
    <row r="33" spans="2:101" ht="18" customHeight="1">
      <c r="B33" s="505">
        <v>8</v>
      </c>
      <c r="C33" s="506"/>
      <c r="D33" s="465">
        <f>Ergebniseingabe!G36</f>
        <v>2</v>
      </c>
      <c r="E33" s="466"/>
      <c r="F33" s="467"/>
      <c r="G33" s="465">
        <f>Ergebniseingabe!J36</f>
        <v>0.4437500000000001</v>
      </c>
      <c r="H33" s="466"/>
      <c r="I33" s="466"/>
      <c r="J33" s="466"/>
      <c r="K33" s="579" t="str">
        <f>Ergebniseingabe!Q36</f>
        <v>B6</v>
      </c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84" t="s">
        <v>35</v>
      </c>
      <c r="AG33" s="479" t="str">
        <f>Ergebniseingabe!AM36</f>
        <v>B1</v>
      </c>
      <c r="AH33" s="479"/>
      <c r="AI33" s="479"/>
      <c r="AJ33" s="479"/>
      <c r="AK33" s="479"/>
      <c r="AL33" s="479"/>
      <c r="AM33" s="479"/>
      <c r="AN33" s="479"/>
      <c r="AO33" s="479"/>
      <c r="AP33" s="479"/>
      <c r="AQ33" s="479"/>
      <c r="AR33" s="479"/>
      <c r="AS33" s="479"/>
      <c r="AT33" s="479"/>
      <c r="AU33" s="479"/>
      <c r="AV33" s="479"/>
      <c r="AW33" s="479"/>
      <c r="AX33" s="479"/>
      <c r="AY33" s="479"/>
      <c r="AZ33" s="479"/>
      <c r="BA33" s="480"/>
      <c r="BB33" s="494">
        <f>IF(Ergebniseingabe!BH36="","",Ergebniseingabe!BH36)</f>
      </c>
      <c r="BC33" s="495"/>
      <c r="BD33" s="495"/>
      <c r="BE33" s="487">
        <f>IF(Ergebniseingabe!BK36="","",Ergebniseingabe!BK36)</f>
      </c>
      <c r="BF33" s="487"/>
      <c r="BG33" s="119"/>
      <c r="BH33" s="33"/>
      <c r="BI33" s="41"/>
      <c r="BJ33" s="41"/>
      <c r="BK33" s="41"/>
      <c r="BL33" s="6"/>
      <c r="BP33" s="53"/>
      <c r="BQ33" s="53"/>
      <c r="BR33" s="53"/>
      <c r="BS33" s="54"/>
      <c r="BT33" s="54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H33" s="55"/>
      <c r="CI33" s="55"/>
      <c r="CJ33" s="55"/>
      <c r="CK33" s="55"/>
      <c r="CL33" s="55"/>
      <c r="CM33" s="7"/>
      <c r="CS33" s="2"/>
      <c r="CT33" s="2"/>
      <c r="CU33" s="2"/>
      <c r="CV33" s="2"/>
      <c r="CW33" s="2"/>
    </row>
    <row r="34" spans="2:101" ht="18" customHeight="1">
      <c r="B34" s="512">
        <v>9</v>
      </c>
      <c r="C34" s="513"/>
      <c r="D34" s="465">
        <f>Ergebniseingabe!G37</f>
        <v>1</v>
      </c>
      <c r="E34" s="466"/>
      <c r="F34" s="467"/>
      <c r="G34" s="465">
        <f>Ergebniseingabe!J37</f>
        <v>0.4527777777777779</v>
      </c>
      <c r="H34" s="466"/>
      <c r="I34" s="466"/>
      <c r="J34" s="466"/>
      <c r="K34" s="579" t="str">
        <f>Ergebniseingabe!Q37</f>
        <v>A3</v>
      </c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84" t="s">
        <v>35</v>
      </c>
      <c r="AG34" s="479" t="str">
        <f>Ergebniseingabe!AM37</f>
        <v>A5</v>
      </c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80"/>
      <c r="BB34" s="494">
        <f>IF(Ergebniseingabe!BH37="","",Ergebniseingabe!BH37)</f>
      </c>
      <c r="BC34" s="495"/>
      <c r="BD34" s="495"/>
      <c r="BE34" s="487">
        <f>IF(Ergebniseingabe!BK37="","",Ergebniseingabe!BK37)</f>
      </c>
      <c r="BF34" s="487"/>
      <c r="BG34" s="119"/>
      <c r="BH34" s="33"/>
      <c r="BI34" s="41"/>
      <c r="BJ34" s="41"/>
      <c r="BK34" s="41"/>
      <c r="BL34" s="6"/>
      <c r="BP34" s="53"/>
      <c r="BQ34" s="53"/>
      <c r="BR34" s="53"/>
      <c r="BS34" s="54"/>
      <c r="BT34" s="54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H34" s="55"/>
      <c r="CI34" s="55"/>
      <c r="CJ34" s="55"/>
      <c r="CK34" s="55"/>
      <c r="CL34" s="55"/>
      <c r="CM34" s="7"/>
      <c r="CS34" s="2"/>
      <c r="CT34" s="2"/>
      <c r="CU34" s="2"/>
      <c r="CV34" s="2"/>
      <c r="CW34" s="2"/>
    </row>
    <row r="35" spans="2:101" ht="18" customHeight="1">
      <c r="B35" s="505">
        <v>10</v>
      </c>
      <c r="C35" s="506"/>
      <c r="D35" s="465">
        <f>Ergebniseingabe!G38</f>
        <v>2</v>
      </c>
      <c r="E35" s="466"/>
      <c r="F35" s="467"/>
      <c r="G35" s="465">
        <f>Ergebniseingabe!J38</f>
        <v>0.4527777777777779</v>
      </c>
      <c r="H35" s="466"/>
      <c r="I35" s="466"/>
      <c r="J35" s="466"/>
      <c r="K35" s="579" t="str">
        <f>Ergebniseingabe!Q38</f>
        <v>B3</v>
      </c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84" t="s">
        <v>35</v>
      </c>
      <c r="AG35" s="479" t="str">
        <f>Ergebniseingabe!AM38</f>
        <v>B5</v>
      </c>
      <c r="AH35" s="479"/>
      <c r="AI35" s="479"/>
      <c r="AJ35" s="479"/>
      <c r="AK35" s="479"/>
      <c r="AL35" s="479"/>
      <c r="AM35" s="479"/>
      <c r="AN35" s="479"/>
      <c r="AO35" s="479"/>
      <c r="AP35" s="479"/>
      <c r="AQ35" s="479"/>
      <c r="AR35" s="479"/>
      <c r="AS35" s="479"/>
      <c r="AT35" s="479"/>
      <c r="AU35" s="479"/>
      <c r="AV35" s="479"/>
      <c r="AW35" s="479"/>
      <c r="AX35" s="479"/>
      <c r="AY35" s="479"/>
      <c r="AZ35" s="479"/>
      <c r="BA35" s="480"/>
      <c r="BB35" s="494">
        <f>IF(Ergebniseingabe!BH38="","",Ergebniseingabe!BH38)</f>
      </c>
      <c r="BC35" s="495"/>
      <c r="BD35" s="495"/>
      <c r="BE35" s="487">
        <f>IF(Ergebniseingabe!BK38="","",Ergebniseingabe!BK38)</f>
      </c>
      <c r="BF35" s="487"/>
      <c r="BG35" s="119"/>
      <c r="BH35" s="33"/>
      <c r="BI35" s="41"/>
      <c r="BJ35" s="41"/>
      <c r="BK35" s="41"/>
      <c r="BL35" s="6"/>
      <c r="BP35" s="53"/>
      <c r="BQ35" s="53"/>
      <c r="BR35" s="53"/>
      <c r="BS35" s="54"/>
      <c r="BT35" s="54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H35" s="55"/>
      <c r="CI35" s="55"/>
      <c r="CJ35" s="55"/>
      <c r="CK35" s="55"/>
      <c r="CL35" s="55"/>
      <c r="CM35" s="7"/>
      <c r="CS35" s="2"/>
      <c r="CT35" s="2"/>
      <c r="CU35" s="2"/>
      <c r="CV35" s="2"/>
      <c r="CW35" s="2"/>
    </row>
    <row r="36" spans="2:101" ht="18" customHeight="1">
      <c r="B36" s="512">
        <v>11</v>
      </c>
      <c r="C36" s="513"/>
      <c r="D36" s="465">
        <f>Ergebniseingabe!G39</f>
        <v>1</v>
      </c>
      <c r="E36" s="466"/>
      <c r="F36" s="467"/>
      <c r="G36" s="465">
        <f>Ergebniseingabe!J39</f>
        <v>0.4618055555555557</v>
      </c>
      <c r="H36" s="466"/>
      <c r="I36" s="466"/>
      <c r="J36" s="466"/>
      <c r="K36" s="579" t="str">
        <f>Ergebniseingabe!Q39</f>
        <v>A2</v>
      </c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84" t="s">
        <v>35</v>
      </c>
      <c r="AG36" s="479" t="str">
        <f>Ergebniseingabe!AM39</f>
        <v>A4</v>
      </c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80"/>
      <c r="BB36" s="494">
        <f>IF(Ergebniseingabe!BH39="","",Ergebniseingabe!BH39)</f>
      </c>
      <c r="BC36" s="495"/>
      <c r="BD36" s="495"/>
      <c r="BE36" s="487">
        <f>IF(Ergebniseingabe!BK39="","",Ergebniseingabe!BK39)</f>
      </c>
      <c r="BF36" s="487"/>
      <c r="BG36" s="119"/>
      <c r="BH36" s="33"/>
      <c r="BI36" s="41"/>
      <c r="BJ36" s="41"/>
      <c r="BK36" s="41"/>
      <c r="BL36" s="6"/>
      <c r="BP36" s="53"/>
      <c r="BQ36" s="53"/>
      <c r="BR36" s="53"/>
      <c r="BS36" s="54"/>
      <c r="BT36" s="54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H36" s="55"/>
      <c r="CI36" s="55"/>
      <c r="CJ36" s="55"/>
      <c r="CK36" s="55"/>
      <c r="CL36" s="55"/>
      <c r="CM36" s="7"/>
      <c r="CS36" s="2"/>
      <c r="CT36" s="2"/>
      <c r="CU36" s="2"/>
      <c r="CV36" s="2"/>
      <c r="CW36" s="2"/>
    </row>
    <row r="37" spans="2:101" ht="18" customHeight="1">
      <c r="B37" s="505">
        <v>12</v>
      </c>
      <c r="C37" s="506"/>
      <c r="D37" s="465">
        <f>Ergebniseingabe!G40</f>
        <v>2</v>
      </c>
      <c r="E37" s="466"/>
      <c r="F37" s="467"/>
      <c r="G37" s="465">
        <f>Ergebniseingabe!J40</f>
        <v>0.4618055555555557</v>
      </c>
      <c r="H37" s="466"/>
      <c r="I37" s="466"/>
      <c r="J37" s="466"/>
      <c r="K37" s="579" t="str">
        <f>Ergebniseingabe!Q40</f>
        <v>B2</v>
      </c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84" t="s">
        <v>35</v>
      </c>
      <c r="AG37" s="479" t="str">
        <f>Ergebniseingabe!AM40</f>
        <v>B4</v>
      </c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  <c r="BA37" s="480"/>
      <c r="BB37" s="494">
        <f>IF(Ergebniseingabe!BH40="","",Ergebniseingabe!BH40)</f>
      </c>
      <c r="BC37" s="495"/>
      <c r="BD37" s="495"/>
      <c r="BE37" s="487">
        <f>IF(Ergebniseingabe!BK40="","",Ergebniseingabe!BK40)</f>
      </c>
      <c r="BF37" s="487"/>
      <c r="BG37" s="119"/>
      <c r="BH37" s="33"/>
      <c r="BI37" s="41"/>
      <c r="BJ37" s="41"/>
      <c r="BK37" s="41"/>
      <c r="BL37" s="6"/>
      <c r="BP37" s="53"/>
      <c r="BQ37" s="53"/>
      <c r="BR37" s="53"/>
      <c r="BS37" s="54"/>
      <c r="BT37" s="54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H37" s="55"/>
      <c r="CI37" s="55"/>
      <c r="CJ37" s="55"/>
      <c r="CK37" s="55"/>
      <c r="CL37" s="55"/>
      <c r="CM37" s="7"/>
      <c r="CS37" s="2"/>
      <c r="CT37" s="2"/>
      <c r="CU37" s="2"/>
      <c r="CV37" s="2"/>
      <c r="CW37" s="2"/>
    </row>
    <row r="38" spans="2:101" ht="18" customHeight="1">
      <c r="B38" s="505">
        <v>13</v>
      </c>
      <c r="C38" s="506"/>
      <c r="D38" s="465">
        <f>Ergebniseingabe!G41</f>
        <v>1</v>
      </c>
      <c r="E38" s="466"/>
      <c r="F38" s="467"/>
      <c r="G38" s="465">
        <f>Ergebniseingabe!J41</f>
        <v>0.4708333333333335</v>
      </c>
      <c r="H38" s="466"/>
      <c r="I38" s="466"/>
      <c r="J38" s="466"/>
      <c r="K38" s="579" t="str">
        <f>Ergebniseingabe!Q41</f>
        <v>A6</v>
      </c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84" t="s">
        <v>35</v>
      </c>
      <c r="AG38" s="479" t="str">
        <f>Ergebniseingabe!AM41</f>
        <v>A3</v>
      </c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80"/>
      <c r="BB38" s="494">
        <f>IF(Ergebniseingabe!BH41="","",Ergebniseingabe!BH41)</f>
      </c>
      <c r="BC38" s="495"/>
      <c r="BD38" s="495"/>
      <c r="BE38" s="487">
        <f>IF(Ergebniseingabe!BK41="","",Ergebniseingabe!BK41)</f>
      </c>
      <c r="BF38" s="487"/>
      <c r="BG38" s="119"/>
      <c r="BH38" s="33"/>
      <c r="BI38" s="41"/>
      <c r="BJ38" s="41"/>
      <c r="BK38" s="41"/>
      <c r="BL38" s="6"/>
      <c r="BP38" s="53"/>
      <c r="BQ38" s="53"/>
      <c r="BR38" s="53"/>
      <c r="BS38" s="54"/>
      <c r="BT38" s="54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H38" s="55"/>
      <c r="CI38" s="55"/>
      <c r="CJ38" s="55"/>
      <c r="CK38" s="55"/>
      <c r="CL38" s="55"/>
      <c r="CM38" s="7"/>
      <c r="CS38" s="2"/>
      <c r="CT38" s="2"/>
      <c r="CU38" s="2"/>
      <c r="CV38" s="2"/>
      <c r="CW38" s="2"/>
    </row>
    <row r="39" spans="2:101" ht="18" customHeight="1">
      <c r="B39" s="505">
        <v>14</v>
      </c>
      <c r="C39" s="506"/>
      <c r="D39" s="465">
        <f>Ergebniseingabe!G42</f>
        <v>2</v>
      </c>
      <c r="E39" s="466"/>
      <c r="F39" s="467"/>
      <c r="G39" s="465">
        <f>Ergebniseingabe!J42</f>
        <v>0.4708333333333335</v>
      </c>
      <c r="H39" s="466"/>
      <c r="I39" s="466"/>
      <c r="J39" s="466"/>
      <c r="K39" s="579" t="str">
        <f>Ergebniseingabe!Q42</f>
        <v>B6</v>
      </c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84" t="s">
        <v>35</v>
      </c>
      <c r="AG39" s="479" t="str">
        <f>Ergebniseingabe!AM42</f>
        <v>B3</v>
      </c>
      <c r="AH39" s="479"/>
      <c r="AI39" s="479"/>
      <c r="AJ39" s="479"/>
      <c r="AK39" s="479"/>
      <c r="AL39" s="479"/>
      <c r="AM39" s="479"/>
      <c r="AN39" s="479"/>
      <c r="AO39" s="479"/>
      <c r="AP39" s="479"/>
      <c r="AQ39" s="479"/>
      <c r="AR39" s="479"/>
      <c r="AS39" s="479"/>
      <c r="AT39" s="479"/>
      <c r="AU39" s="479"/>
      <c r="AV39" s="479"/>
      <c r="AW39" s="479"/>
      <c r="AX39" s="479"/>
      <c r="AY39" s="479"/>
      <c r="AZ39" s="479"/>
      <c r="BA39" s="480"/>
      <c r="BB39" s="494">
        <f>IF(Ergebniseingabe!BH42="","",Ergebniseingabe!BH42)</f>
      </c>
      <c r="BC39" s="495"/>
      <c r="BD39" s="495"/>
      <c r="BE39" s="487">
        <f>IF(Ergebniseingabe!BK42="","",Ergebniseingabe!BK42)</f>
      </c>
      <c r="BF39" s="487"/>
      <c r="BG39" s="119"/>
      <c r="BH39" s="33"/>
      <c r="BI39" s="41"/>
      <c r="BJ39" s="41"/>
      <c r="BK39" s="41"/>
      <c r="BL39" s="6"/>
      <c r="BP39" s="53"/>
      <c r="BQ39" s="53"/>
      <c r="BR39" s="53"/>
      <c r="BS39" s="54"/>
      <c r="BT39" s="54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H39" s="55"/>
      <c r="CI39" s="55"/>
      <c r="CJ39" s="55"/>
      <c r="CK39" s="55"/>
      <c r="CL39" s="55"/>
      <c r="CM39" s="7"/>
      <c r="CS39" s="2"/>
      <c r="CT39" s="2"/>
      <c r="CU39" s="2"/>
      <c r="CV39" s="2"/>
      <c r="CW39" s="2"/>
    </row>
    <row r="40" spans="2:101" ht="18" customHeight="1">
      <c r="B40" s="512">
        <v>15</v>
      </c>
      <c r="C40" s="513"/>
      <c r="D40" s="465">
        <f>Ergebniseingabe!G43</f>
        <v>1</v>
      </c>
      <c r="E40" s="466"/>
      <c r="F40" s="467"/>
      <c r="G40" s="465">
        <f>Ergebniseingabe!J43</f>
        <v>0.4798611111111113</v>
      </c>
      <c r="H40" s="466"/>
      <c r="I40" s="466"/>
      <c r="J40" s="466"/>
      <c r="K40" s="579" t="str">
        <f>Ergebniseingabe!Q43</f>
        <v>A4</v>
      </c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84" t="s">
        <v>35</v>
      </c>
      <c r="AG40" s="479" t="str">
        <f>Ergebniseingabe!AM43</f>
        <v>A1</v>
      </c>
      <c r="AH40" s="479"/>
      <c r="AI40" s="479"/>
      <c r="AJ40" s="479"/>
      <c r="AK40" s="479"/>
      <c r="AL40" s="479"/>
      <c r="AM40" s="479"/>
      <c r="AN40" s="479"/>
      <c r="AO40" s="479"/>
      <c r="AP40" s="479"/>
      <c r="AQ40" s="479"/>
      <c r="AR40" s="479"/>
      <c r="AS40" s="479"/>
      <c r="AT40" s="479"/>
      <c r="AU40" s="479"/>
      <c r="AV40" s="479"/>
      <c r="AW40" s="479"/>
      <c r="AX40" s="479"/>
      <c r="AY40" s="479"/>
      <c r="AZ40" s="479"/>
      <c r="BA40" s="480"/>
      <c r="BB40" s="494">
        <f>IF(Ergebniseingabe!BH43="","",Ergebniseingabe!BH43)</f>
      </c>
      <c r="BC40" s="495"/>
      <c r="BD40" s="495"/>
      <c r="BE40" s="487">
        <f>IF(Ergebniseingabe!BK43="","",Ergebniseingabe!BK43)</f>
      </c>
      <c r="BF40" s="487"/>
      <c r="BG40" s="119"/>
      <c r="BH40" s="33"/>
      <c r="BI40" s="41"/>
      <c r="BJ40" s="41"/>
      <c r="BK40" s="41"/>
      <c r="BL40" s="6"/>
      <c r="BP40" s="53"/>
      <c r="BQ40" s="53"/>
      <c r="BR40" s="53"/>
      <c r="BS40" s="54"/>
      <c r="BT40" s="54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H40" s="55"/>
      <c r="CI40" s="55"/>
      <c r="CJ40" s="55"/>
      <c r="CK40" s="55"/>
      <c r="CL40" s="55"/>
      <c r="CM40" s="7"/>
      <c r="CS40" s="2"/>
      <c r="CT40" s="2"/>
      <c r="CU40" s="2"/>
      <c r="CV40" s="2"/>
      <c r="CW40" s="2"/>
    </row>
    <row r="41" spans="2:101" ht="18" customHeight="1">
      <c r="B41" s="505">
        <v>16</v>
      </c>
      <c r="C41" s="506"/>
      <c r="D41" s="465">
        <f>Ergebniseingabe!G44</f>
        <v>2</v>
      </c>
      <c r="E41" s="466"/>
      <c r="F41" s="467"/>
      <c r="G41" s="465">
        <f>Ergebniseingabe!J44</f>
        <v>0.4798611111111113</v>
      </c>
      <c r="H41" s="466"/>
      <c r="I41" s="466"/>
      <c r="J41" s="466"/>
      <c r="K41" s="579" t="str">
        <f>Ergebniseingabe!Q44</f>
        <v>B4</v>
      </c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479"/>
      <c r="AF41" s="84" t="s">
        <v>35</v>
      </c>
      <c r="AG41" s="479" t="str">
        <f>Ergebniseingabe!AM44</f>
        <v>B1</v>
      </c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  <c r="AV41" s="479"/>
      <c r="AW41" s="479"/>
      <c r="AX41" s="479"/>
      <c r="AY41" s="479"/>
      <c r="AZ41" s="479"/>
      <c r="BA41" s="480"/>
      <c r="BB41" s="494">
        <f>IF(Ergebniseingabe!BH44="","",Ergebniseingabe!BH44)</f>
      </c>
      <c r="BC41" s="495"/>
      <c r="BD41" s="495"/>
      <c r="BE41" s="487">
        <f>IF(Ergebniseingabe!BK44="","",Ergebniseingabe!BK44)</f>
      </c>
      <c r="BF41" s="487"/>
      <c r="BG41" s="119"/>
      <c r="BH41" s="33"/>
      <c r="BI41" s="41"/>
      <c r="BJ41" s="41"/>
      <c r="BK41" s="41"/>
      <c r="BL41" s="6"/>
      <c r="BP41" s="53"/>
      <c r="BQ41" s="53"/>
      <c r="BR41" s="53"/>
      <c r="BS41" s="54"/>
      <c r="BT41" s="54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H41" s="55"/>
      <c r="CI41" s="55"/>
      <c r="CJ41" s="55"/>
      <c r="CK41" s="55"/>
      <c r="CL41" s="55"/>
      <c r="CM41" s="7"/>
      <c r="CS41" s="2"/>
      <c r="CT41" s="2"/>
      <c r="CU41" s="2"/>
      <c r="CV41" s="2"/>
      <c r="CW41" s="2"/>
    </row>
    <row r="42" spans="2:101" ht="18" customHeight="1">
      <c r="B42" s="512">
        <v>17</v>
      </c>
      <c r="C42" s="513"/>
      <c r="D42" s="465">
        <f>Ergebniseingabe!G45</f>
        <v>1</v>
      </c>
      <c r="E42" s="466"/>
      <c r="F42" s="467"/>
      <c r="G42" s="465">
        <f>Ergebniseingabe!J45</f>
        <v>0.4888888888888891</v>
      </c>
      <c r="H42" s="466"/>
      <c r="I42" s="466"/>
      <c r="J42" s="466"/>
      <c r="K42" s="579" t="str">
        <f>Ergebniseingabe!Q45</f>
        <v>A5</v>
      </c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84" t="s">
        <v>35</v>
      </c>
      <c r="AG42" s="479" t="str">
        <f>Ergebniseingabe!AM45</f>
        <v>A2</v>
      </c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79"/>
      <c r="AY42" s="479"/>
      <c r="AZ42" s="479"/>
      <c r="BA42" s="480"/>
      <c r="BB42" s="494">
        <f>IF(Ergebniseingabe!BH45="","",Ergebniseingabe!BH45)</f>
      </c>
      <c r="BC42" s="495"/>
      <c r="BD42" s="495"/>
      <c r="BE42" s="487">
        <f>IF(Ergebniseingabe!BK45="","",Ergebniseingabe!BK45)</f>
      </c>
      <c r="BF42" s="487"/>
      <c r="BG42" s="119"/>
      <c r="BH42" s="33"/>
      <c r="BI42" s="41"/>
      <c r="BJ42" s="41"/>
      <c r="BK42" s="41"/>
      <c r="BL42" s="6"/>
      <c r="BP42" s="53"/>
      <c r="BQ42" s="53"/>
      <c r="BR42" s="53"/>
      <c r="BS42" s="54"/>
      <c r="BT42" s="54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H42" s="55"/>
      <c r="CI42" s="55"/>
      <c r="CJ42" s="55"/>
      <c r="CK42" s="55"/>
      <c r="CL42" s="55"/>
      <c r="CM42" s="7"/>
      <c r="CS42" s="2"/>
      <c r="CT42" s="2"/>
      <c r="CU42" s="2"/>
      <c r="CV42" s="2"/>
      <c r="CW42" s="2"/>
    </row>
    <row r="43" spans="2:101" ht="18" customHeight="1">
      <c r="B43" s="505">
        <v>18</v>
      </c>
      <c r="C43" s="506"/>
      <c r="D43" s="465">
        <f>Ergebniseingabe!G46</f>
        <v>2</v>
      </c>
      <c r="E43" s="466"/>
      <c r="F43" s="467"/>
      <c r="G43" s="465">
        <f>Ergebniseingabe!J46</f>
        <v>0.4888888888888891</v>
      </c>
      <c r="H43" s="466"/>
      <c r="I43" s="466"/>
      <c r="J43" s="466"/>
      <c r="K43" s="579" t="str">
        <f>Ergebniseingabe!Q46</f>
        <v>B5</v>
      </c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84" t="s">
        <v>35</v>
      </c>
      <c r="AG43" s="479" t="str">
        <f>Ergebniseingabe!AM46</f>
        <v>B2</v>
      </c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R43" s="479"/>
      <c r="AS43" s="479"/>
      <c r="AT43" s="479"/>
      <c r="AU43" s="479"/>
      <c r="AV43" s="479"/>
      <c r="AW43" s="479"/>
      <c r="AX43" s="479"/>
      <c r="AY43" s="479"/>
      <c r="AZ43" s="479"/>
      <c r="BA43" s="480"/>
      <c r="BB43" s="494">
        <f>IF(Ergebniseingabe!BH46="","",Ergebniseingabe!BH46)</f>
      </c>
      <c r="BC43" s="495"/>
      <c r="BD43" s="495"/>
      <c r="BE43" s="487">
        <f>IF(Ergebniseingabe!BK46="","",Ergebniseingabe!BK46)</f>
      </c>
      <c r="BF43" s="487"/>
      <c r="BG43" s="119"/>
      <c r="BH43" s="33"/>
      <c r="BI43" s="41"/>
      <c r="BJ43" s="41"/>
      <c r="BK43" s="41"/>
      <c r="BL43" s="6"/>
      <c r="BP43" s="53"/>
      <c r="BQ43" s="53"/>
      <c r="BR43" s="53"/>
      <c r="BS43" s="54"/>
      <c r="BT43" s="54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H43" s="55"/>
      <c r="CI43" s="55"/>
      <c r="CJ43" s="55"/>
      <c r="CK43" s="55"/>
      <c r="CL43" s="55"/>
      <c r="CM43" s="7"/>
      <c r="CS43" s="2"/>
      <c r="CT43" s="2"/>
      <c r="CU43" s="2"/>
      <c r="CV43" s="2"/>
      <c r="CW43" s="2"/>
    </row>
    <row r="44" spans="2:101" ht="18" customHeight="1">
      <c r="B44" s="505">
        <v>19</v>
      </c>
      <c r="C44" s="506"/>
      <c r="D44" s="465">
        <f>Ergebniseingabe!G47</f>
        <v>1</v>
      </c>
      <c r="E44" s="466"/>
      <c r="F44" s="467"/>
      <c r="G44" s="465">
        <f>Ergebniseingabe!J47</f>
        <v>0.4979166666666669</v>
      </c>
      <c r="H44" s="466"/>
      <c r="I44" s="466"/>
      <c r="J44" s="466"/>
      <c r="K44" s="579" t="str">
        <f>Ergebniseingabe!Q47</f>
        <v>A4</v>
      </c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479"/>
      <c r="AF44" s="84" t="s">
        <v>35</v>
      </c>
      <c r="AG44" s="479" t="str">
        <f>Ergebniseingabe!AM47</f>
        <v>A6</v>
      </c>
      <c r="AH44" s="479"/>
      <c r="AI44" s="479"/>
      <c r="AJ44" s="479"/>
      <c r="AK44" s="479"/>
      <c r="AL44" s="479"/>
      <c r="AM44" s="479"/>
      <c r="AN44" s="479"/>
      <c r="AO44" s="479"/>
      <c r="AP44" s="479"/>
      <c r="AQ44" s="479"/>
      <c r="AR44" s="479"/>
      <c r="AS44" s="479"/>
      <c r="AT44" s="479"/>
      <c r="AU44" s="479"/>
      <c r="AV44" s="479"/>
      <c r="AW44" s="479"/>
      <c r="AX44" s="479"/>
      <c r="AY44" s="479"/>
      <c r="AZ44" s="479"/>
      <c r="BA44" s="480"/>
      <c r="BB44" s="494">
        <f>IF(Ergebniseingabe!BH47="","",Ergebniseingabe!BH47)</f>
      </c>
      <c r="BC44" s="495"/>
      <c r="BD44" s="495"/>
      <c r="BE44" s="487">
        <f>IF(Ergebniseingabe!BK47="","",Ergebniseingabe!BK47)</f>
      </c>
      <c r="BF44" s="487"/>
      <c r="BG44" s="119"/>
      <c r="BH44" s="33"/>
      <c r="BI44" s="41"/>
      <c r="BJ44" s="41"/>
      <c r="BK44" s="41"/>
      <c r="BL44" s="6"/>
      <c r="BP44" s="53"/>
      <c r="BQ44" s="53"/>
      <c r="BR44" s="53"/>
      <c r="BS44" s="54"/>
      <c r="BT44" s="54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H44" s="55"/>
      <c r="CI44" s="55"/>
      <c r="CJ44" s="55"/>
      <c r="CK44" s="55"/>
      <c r="CL44" s="55"/>
      <c r="CM44" s="7"/>
      <c r="CS44" s="2"/>
      <c r="CT44" s="2"/>
      <c r="CU44" s="2"/>
      <c r="CV44" s="2"/>
      <c r="CW44" s="2"/>
    </row>
    <row r="45" spans="2:101" ht="18" customHeight="1">
      <c r="B45" s="505">
        <v>20</v>
      </c>
      <c r="C45" s="506"/>
      <c r="D45" s="465">
        <f>Ergebniseingabe!G48</f>
        <v>2</v>
      </c>
      <c r="E45" s="466"/>
      <c r="F45" s="467"/>
      <c r="G45" s="465">
        <f>Ergebniseingabe!J48</f>
        <v>0.4979166666666669</v>
      </c>
      <c r="H45" s="466"/>
      <c r="I45" s="466"/>
      <c r="J45" s="466"/>
      <c r="K45" s="579" t="str">
        <f>Ergebniseingabe!Q48</f>
        <v>B4</v>
      </c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84" t="s">
        <v>35</v>
      </c>
      <c r="AG45" s="479" t="str">
        <f>Ergebniseingabe!AM48</f>
        <v>B6</v>
      </c>
      <c r="AH45" s="479"/>
      <c r="AI45" s="479"/>
      <c r="AJ45" s="479"/>
      <c r="AK45" s="479"/>
      <c r="AL45" s="479"/>
      <c r="AM45" s="479"/>
      <c r="AN45" s="479"/>
      <c r="AO45" s="479"/>
      <c r="AP45" s="479"/>
      <c r="AQ45" s="479"/>
      <c r="AR45" s="479"/>
      <c r="AS45" s="479"/>
      <c r="AT45" s="479"/>
      <c r="AU45" s="479"/>
      <c r="AV45" s="479"/>
      <c r="AW45" s="479"/>
      <c r="AX45" s="479"/>
      <c r="AY45" s="479"/>
      <c r="AZ45" s="479"/>
      <c r="BA45" s="480"/>
      <c r="BB45" s="494">
        <f>IF(Ergebniseingabe!BH48="","",Ergebniseingabe!BH48)</f>
      </c>
      <c r="BC45" s="495"/>
      <c r="BD45" s="495"/>
      <c r="BE45" s="487">
        <f>IF(Ergebniseingabe!BK48="","",Ergebniseingabe!BK48)</f>
      </c>
      <c r="BF45" s="487"/>
      <c r="BG45" s="119"/>
      <c r="BH45" s="33"/>
      <c r="BI45" s="41"/>
      <c r="BJ45" s="41"/>
      <c r="BK45" s="41"/>
      <c r="BL45" s="6"/>
      <c r="BP45" s="53"/>
      <c r="BQ45" s="53"/>
      <c r="BR45" s="53"/>
      <c r="BS45" s="54"/>
      <c r="BT45" s="54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6"/>
      <c r="CH45" s="6"/>
      <c r="CI45" s="6"/>
      <c r="CJ45" s="6"/>
      <c r="CK45" s="6"/>
      <c r="CL45" s="6"/>
      <c r="CM45" s="7"/>
      <c r="CS45" s="2"/>
      <c r="CT45" s="2"/>
      <c r="CU45" s="2"/>
      <c r="CV45" s="2"/>
      <c r="CW45" s="2"/>
    </row>
    <row r="46" spans="2:101" ht="18" customHeight="1">
      <c r="B46" s="512">
        <v>21</v>
      </c>
      <c r="C46" s="513"/>
      <c r="D46" s="465">
        <f>Ergebniseingabe!G49</f>
        <v>1</v>
      </c>
      <c r="E46" s="466"/>
      <c r="F46" s="467"/>
      <c r="G46" s="465">
        <f>Ergebniseingabe!J49</f>
        <v>0.5069444444444446</v>
      </c>
      <c r="H46" s="466"/>
      <c r="I46" s="466"/>
      <c r="J46" s="466"/>
      <c r="K46" s="579" t="str">
        <f>Ergebniseingabe!Q49</f>
        <v>A2</v>
      </c>
      <c r="L46" s="479"/>
      <c r="M46" s="479"/>
      <c r="N46" s="479"/>
      <c r="O46" s="479"/>
      <c r="P46" s="479"/>
      <c r="Q46" s="479"/>
      <c r="R46" s="479"/>
      <c r="S46" s="479"/>
      <c r="T46" s="479"/>
      <c r="U46" s="479"/>
      <c r="V46" s="479"/>
      <c r="W46" s="479"/>
      <c r="X46" s="479"/>
      <c r="Y46" s="479"/>
      <c r="Z46" s="479"/>
      <c r="AA46" s="479"/>
      <c r="AB46" s="479"/>
      <c r="AC46" s="479"/>
      <c r="AD46" s="479"/>
      <c r="AE46" s="479"/>
      <c r="AF46" s="84" t="s">
        <v>35</v>
      </c>
      <c r="AG46" s="479" t="str">
        <f>Ergebniseingabe!AM49</f>
        <v>A3</v>
      </c>
      <c r="AH46" s="479"/>
      <c r="AI46" s="479"/>
      <c r="AJ46" s="479"/>
      <c r="AK46" s="479"/>
      <c r="AL46" s="479"/>
      <c r="AM46" s="479"/>
      <c r="AN46" s="479"/>
      <c r="AO46" s="479"/>
      <c r="AP46" s="479"/>
      <c r="AQ46" s="479"/>
      <c r="AR46" s="479"/>
      <c r="AS46" s="479"/>
      <c r="AT46" s="479"/>
      <c r="AU46" s="479"/>
      <c r="AV46" s="479"/>
      <c r="AW46" s="479"/>
      <c r="AX46" s="479"/>
      <c r="AY46" s="479"/>
      <c r="AZ46" s="479"/>
      <c r="BA46" s="480"/>
      <c r="BB46" s="494">
        <f>IF(Ergebniseingabe!BH49="","",Ergebniseingabe!BH49)</f>
      </c>
      <c r="BC46" s="495"/>
      <c r="BD46" s="495"/>
      <c r="BE46" s="487">
        <f>IF(Ergebniseingabe!BK49="","",Ergebniseingabe!BK49)</f>
      </c>
      <c r="BF46" s="487"/>
      <c r="BG46" s="119"/>
      <c r="BH46" s="33"/>
      <c r="BI46" s="41"/>
      <c r="BJ46" s="41"/>
      <c r="BK46" s="41"/>
      <c r="BL46" s="6"/>
      <c r="BP46" s="53"/>
      <c r="BQ46" s="53"/>
      <c r="BR46" s="53"/>
      <c r="BS46" s="54"/>
      <c r="BT46" s="54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6"/>
      <c r="CH46" s="6"/>
      <c r="CI46" s="6"/>
      <c r="CJ46" s="6"/>
      <c r="CK46" s="6"/>
      <c r="CL46" s="6"/>
      <c r="CM46" s="7"/>
      <c r="CS46" s="2"/>
      <c r="CT46" s="2"/>
      <c r="CU46" s="2"/>
      <c r="CV46" s="2"/>
      <c r="CW46" s="2"/>
    </row>
    <row r="47" spans="2:101" ht="18" customHeight="1">
      <c r="B47" s="505">
        <v>22</v>
      </c>
      <c r="C47" s="506"/>
      <c r="D47" s="465">
        <f>Ergebniseingabe!G50</f>
        <v>2</v>
      </c>
      <c r="E47" s="466"/>
      <c r="F47" s="467"/>
      <c r="G47" s="465">
        <f>Ergebniseingabe!J50</f>
        <v>0.5069444444444446</v>
      </c>
      <c r="H47" s="466"/>
      <c r="I47" s="466"/>
      <c r="J47" s="466"/>
      <c r="K47" s="579" t="str">
        <f>Ergebniseingabe!Q50</f>
        <v>B2</v>
      </c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84" t="s">
        <v>35</v>
      </c>
      <c r="AG47" s="479" t="str">
        <f>Ergebniseingabe!AM50</f>
        <v>B3</v>
      </c>
      <c r="AH47" s="479"/>
      <c r="AI47" s="479"/>
      <c r="AJ47" s="479"/>
      <c r="AK47" s="479"/>
      <c r="AL47" s="479"/>
      <c r="AM47" s="479"/>
      <c r="AN47" s="479"/>
      <c r="AO47" s="479"/>
      <c r="AP47" s="479"/>
      <c r="AQ47" s="479"/>
      <c r="AR47" s="479"/>
      <c r="AS47" s="479"/>
      <c r="AT47" s="479"/>
      <c r="AU47" s="479"/>
      <c r="AV47" s="479"/>
      <c r="AW47" s="479"/>
      <c r="AX47" s="479"/>
      <c r="AY47" s="479"/>
      <c r="AZ47" s="479"/>
      <c r="BA47" s="480"/>
      <c r="BB47" s="494">
        <f>IF(Ergebniseingabe!BH50="","",Ergebniseingabe!BH50)</f>
      </c>
      <c r="BC47" s="495"/>
      <c r="BD47" s="495"/>
      <c r="BE47" s="487">
        <f>IF(Ergebniseingabe!BK50="","",Ergebniseingabe!BK50)</f>
      </c>
      <c r="BF47" s="487"/>
      <c r="BG47" s="119"/>
      <c r="BH47" s="33"/>
      <c r="BI47" s="41"/>
      <c r="BJ47" s="41"/>
      <c r="BK47" s="41"/>
      <c r="BL47" s="6"/>
      <c r="BP47" s="53"/>
      <c r="BQ47" s="53"/>
      <c r="BR47" s="53"/>
      <c r="BS47" s="54"/>
      <c r="BT47" s="54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6"/>
      <c r="CH47" s="6"/>
      <c r="CI47" s="6"/>
      <c r="CJ47" s="6"/>
      <c r="CK47" s="6"/>
      <c r="CL47" s="6"/>
      <c r="CM47" s="7"/>
      <c r="CS47" s="2"/>
      <c r="CT47" s="2"/>
      <c r="CU47" s="2"/>
      <c r="CV47" s="2"/>
      <c r="CW47" s="2"/>
    </row>
    <row r="48" spans="2:101" ht="18" customHeight="1">
      <c r="B48" s="512">
        <v>23</v>
      </c>
      <c r="C48" s="513"/>
      <c r="D48" s="465">
        <f>Ergebniseingabe!G51</f>
        <v>1</v>
      </c>
      <c r="E48" s="466"/>
      <c r="F48" s="467"/>
      <c r="G48" s="465">
        <f>Ergebniseingabe!J51</f>
        <v>0.5159722222222224</v>
      </c>
      <c r="H48" s="466"/>
      <c r="I48" s="466"/>
      <c r="J48" s="466"/>
      <c r="K48" s="579" t="str">
        <f>Ergebniseingabe!Q51</f>
        <v>A1</v>
      </c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84" t="s">
        <v>35</v>
      </c>
      <c r="AG48" s="479" t="str">
        <f>Ergebniseingabe!AM51</f>
        <v>A5</v>
      </c>
      <c r="AH48" s="479"/>
      <c r="AI48" s="479"/>
      <c r="AJ48" s="479"/>
      <c r="AK48" s="479"/>
      <c r="AL48" s="479"/>
      <c r="AM48" s="479"/>
      <c r="AN48" s="479"/>
      <c r="AO48" s="479"/>
      <c r="AP48" s="479"/>
      <c r="AQ48" s="479"/>
      <c r="AR48" s="479"/>
      <c r="AS48" s="479"/>
      <c r="AT48" s="479"/>
      <c r="AU48" s="479"/>
      <c r="AV48" s="479"/>
      <c r="AW48" s="479"/>
      <c r="AX48" s="479"/>
      <c r="AY48" s="479"/>
      <c r="AZ48" s="479"/>
      <c r="BA48" s="480"/>
      <c r="BB48" s="494">
        <f>IF(Ergebniseingabe!BH51="","",Ergebniseingabe!BH51)</f>
      </c>
      <c r="BC48" s="495"/>
      <c r="BD48" s="495"/>
      <c r="BE48" s="487">
        <f>IF(Ergebniseingabe!BK51="","",Ergebniseingabe!BK51)</f>
      </c>
      <c r="BF48" s="487"/>
      <c r="BG48" s="119"/>
      <c r="BH48" s="33"/>
      <c r="BI48" s="41"/>
      <c r="BJ48" s="41"/>
      <c r="BK48" s="41"/>
      <c r="BL48" s="6"/>
      <c r="BP48" s="53"/>
      <c r="BQ48" s="53"/>
      <c r="BR48" s="53"/>
      <c r="BS48" s="54"/>
      <c r="BT48" s="54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6"/>
      <c r="CH48" s="6"/>
      <c r="CI48" s="6"/>
      <c r="CJ48" s="6"/>
      <c r="CK48" s="6"/>
      <c r="CL48" s="6"/>
      <c r="CM48" s="7"/>
      <c r="CS48" s="2"/>
      <c r="CT48" s="2"/>
      <c r="CU48" s="2"/>
      <c r="CV48" s="2"/>
      <c r="CW48" s="2"/>
    </row>
    <row r="49" spans="2:101" ht="18" customHeight="1">
      <c r="B49" s="505">
        <v>24</v>
      </c>
      <c r="C49" s="506"/>
      <c r="D49" s="465">
        <f>Ergebniseingabe!G52</f>
        <v>2</v>
      </c>
      <c r="E49" s="466"/>
      <c r="F49" s="467"/>
      <c r="G49" s="465">
        <f>Ergebniseingabe!J52</f>
        <v>0.5159722222222224</v>
      </c>
      <c r="H49" s="466"/>
      <c r="I49" s="466"/>
      <c r="J49" s="466"/>
      <c r="K49" s="579" t="str">
        <f>Ergebniseingabe!Q52</f>
        <v>B1</v>
      </c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479"/>
      <c r="AF49" s="84" t="s">
        <v>35</v>
      </c>
      <c r="AG49" s="479" t="str">
        <f>Ergebniseingabe!AM52</f>
        <v>B5</v>
      </c>
      <c r="AH49" s="479"/>
      <c r="AI49" s="479"/>
      <c r="AJ49" s="479"/>
      <c r="AK49" s="479"/>
      <c r="AL49" s="479"/>
      <c r="AM49" s="479"/>
      <c r="AN49" s="479"/>
      <c r="AO49" s="479"/>
      <c r="AP49" s="479"/>
      <c r="AQ49" s="479"/>
      <c r="AR49" s="479"/>
      <c r="AS49" s="479"/>
      <c r="AT49" s="479"/>
      <c r="AU49" s="479"/>
      <c r="AV49" s="479"/>
      <c r="AW49" s="479"/>
      <c r="AX49" s="479"/>
      <c r="AY49" s="479"/>
      <c r="AZ49" s="479"/>
      <c r="BA49" s="480"/>
      <c r="BB49" s="494">
        <f>IF(Ergebniseingabe!BH52="","",Ergebniseingabe!BH52)</f>
      </c>
      <c r="BC49" s="495"/>
      <c r="BD49" s="495"/>
      <c r="BE49" s="487">
        <f>IF(Ergebniseingabe!BK52="","",Ergebniseingabe!BK52)</f>
      </c>
      <c r="BF49" s="487"/>
      <c r="BG49" s="119"/>
      <c r="BH49" s="33"/>
      <c r="BI49" s="41"/>
      <c r="BJ49" s="41"/>
      <c r="BK49" s="41"/>
      <c r="BL49" s="6"/>
      <c r="BP49" s="53"/>
      <c r="BQ49" s="53"/>
      <c r="BR49" s="53"/>
      <c r="BS49" s="54"/>
      <c r="BT49" s="54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6"/>
      <c r="CH49" s="6"/>
      <c r="CI49" s="6"/>
      <c r="CJ49" s="6"/>
      <c r="CK49" s="6"/>
      <c r="CL49" s="6"/>
      <c r="CM49" s="7"/>
      <c r="CS49" s="2"/>
      <c r="CT49" s="2"/>
      <c r="CU49" s="2"/>
      <c r="CV49" s="2"/>
      <c r="CW49" s="2"/>
    </row>
    <row r="50" spans="2:101" ht="18" customHeight="1">
      <c r="B50" s="505">
        <v>25</v>
      </c>
      <c r="C50" s="506"/>
      <c r="D50" s="465">
        <f>Ergebniseingabe!G53</f>
        <v>1</v>
      </c>
      <c r="E50" s="466"/>
      <c r="F50" s="467"/>
      <c r="G50" s="465">
        <f>Ergebniseingabe!J53</f>
        <v>0.5250000000000001</v>
      </c>
      <c r="H50" s="466"/>
      <c r="I50" s="466"/>
      <c r="J50" s="466"/>
      <c r="K50" s="579" t="str">
        <f>Ergebniseingabe!Q53</f>
        <v>A6</v>
      </c>
      <c r="L50" s="479"/>
      <c r="M50" s="479"/>
      <c r="N50" s="479"/>
      <c r="O50" s="479"/>
      <c r="P50" s="479"/>
      <c r="Q50" s="479"/>
      <c r="R50" s="479"/>
      <c r="S50" s="479"/>
      <c r="T50" s="479"/>
      <c r="U50" s="479"/>
      <c r="V50" s="479"/>
      <c r="W50" s="479"/>
      <c r="X50" s="479"/>
      <c r="Y50" s="479"/>
      <c r="Z50" s="479"/>
      <c r="AA50" s="479"/>
      <c r="AB50" s="479"/>
      <c r="AC50" s="479"/>
      <c r="AD50" s="479"/>
      <c r="AE50" s="479"/>
      <c r="AF50" s="84" t="s">
        <v>35</v>
      </c>
      <c r="AG50" s="479" t="str">
        <f>Ergebniseingabe!AM53</f>
        <v>A2</v>
      </c>
      <c r="AH50" s="479"/>
      <c r="AI50" s="479"/>
      <c r="AJ50" s="479"/>
      <c r="AK50" s="479"/>
      <c r="AL50" s="479"/>
      <c r="AM50" s="479"/>
      <c r="AN50" s="479"/>
      <c r="AO50" s="479"/>
      <c r="AP50" s="479"/>
      <c r="AQ50" s="479"/>
      <c r="AR50" s="479"/>
      <c r="AS50" s="479"/>
      <c r="AT50" s="479"/>
      <c r="AU50" s="479"/>
      <c r="AV50" s="479"/>
      <c r="AW50" s="479"/>
      <c r="AX50" s="479"/>
      <c r="AY50" s="479"/>
      <c r="AZ50" s="479"/>
      <c r="BA50" s="480"/>
      <c r="BB50" s="494">
        <f>IF(Ergebniseingabe!BH53="","",Ergebniseingabe!BH53)</f>
      </c>
      <c r="BC50" s="495"/>
      <c r="BD50" s="495"/>
      <c r="BE50" s="487">
        <f>IF(Ergebniseingabe!BK53="","",Ergebniseingabe!BK53)</f>
      </c>
      <c r="BF50" s="487"/>
      <c r="BG50" s="119"/>
      <c r="BH50" s="33"/>
      <c r="BI50" s="41"/>
      <c r="BJ50" s="41"/>
      <c r="BK50" s="41"/>
      <c r="BL50" s="6"/>
      <c r="BP50" s="53"/>
      <c r="BQ50" s="53"/>
      <c r="BR50" s="53"/>
      <c r="BS50" s="54"/>
      <c r="BT50" s="54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6"/>
      <c r="CH50" s="6"/>
      <c r="CI50" s="6"/>
      <c r="CJ50" s="6"/>
      <c r="CK50" s="6"/>
      <c r="CL50" s="6"/>
      <c r="CM50" s="7"/>
      <c r="CS50" s="2"/>
      <c r="CT50" s="2"/>
      <c r="CU50" s="2"/>
      <c r="CV50" s="2"/>
      <c r="CW50" s="2"/>
    </row>
    <row r="51" spans="2:101" ht="18" customHeight="1">
      <c r="B51" s="505">
        <v>26</v>
      </c>
      <c r="C51" s="506"/>
      <c r="D51" s="465">
        <f>Ergebniseingabe!G54</f>
        <v>2</v>
      </c>
      <c r="E51" s="466"/>
      <c r="F51" s="467"/>
      <c r="G51" s="465">
        <f>Ergebniseingabe!J54</f>
        <v>0.5250000000000001</v>
      </c>
      <c r="H51" s="466"/>
      <c r="I51" s="466"/>
      <c r="J51" s="466"/>
      <c r="K51" s="579" t="str">
        <f>Ergebniseingabe!Q54</f>
        <v>B6</v>
      </c>
      <c r="L51" s="479"/>
      <c r="M51" s="479"/>
      <c r="N51" s="479"/>
      <c r="O51" s="479"/>
      <c r="P51" s="479"/>
      <c r="Q51" s="479"/>
      <c r="R51" s="479"/>
      <c r="S51" s="479"/>
      <c r="T51" s="479"/>
      <c r="U51" s="479"/>
      <c r="V51" s="479"/>
      <c r="W51" s="479"/>
      <c r="X51" s="479"/>
      <c r="Y51" s="479"/>
      <c r="Z51" s="479"/>
      <c r="AA51" s="479"/>
      <c r="AB51" s="479"/>
      <c r="AC51" s="479"/>
      <c r="AD51" s="479"/>
      <c r="AE51" s="479"/>
      <c r="AF51" s="84" t="s">
        <v>35</v>
      </c>
      <c r="AG51" s="479" t="str">
        <f>Ergebniseingabe!AM54</f>
        <v>B2</v>
      </c>
      <c r="AH51" s="479"/>
      <c r="AI51" s="479"/>
      <c r="AJ51" s="479"/>
      <c r="AK51" s="479"/>
      <c r="AL51" s="479"/>
      <c r="AM51" s="479"/>
      <c r="AN51" s="479"/>
      <c r="AO51" s="479"/>
      <c r="AP51" s="479"/>
      <c r="AQ51" s="479"/>
      <c r="AR51" s="479"/>
      <c r="AS51" s="479"/>
      <c r="AT51" s="479"/>
      <c r="AU51" s="479"/>
      <c r="AV51" s="479"/>
      <c r="AW51" s="479"/>
      <c r="AX51" s="479"/>
      <c r="AY51" s="479"/>
      <c r="AZ51" s="479"/>
      <c r="BA51" s="480"/>
      <c r="BB51" s="494">
        <f>IF(Ergebniseingabe!BH54="","",Ergebniseingabe!BH54)</f>
      </c>
      <c r="BC51" s="495"/>
      <c r="BD51" s="495"/>
      <c r="BE51" s="487">
        <f>IF(Ergebniseingabe!BK54="","",Ergebniseingabe!BK54)</f>
      </c>
      <c r="BF51" s="487"/>
      <c r="BG51" s="119"/>
      <c r="BH51" s="33"/>
      <c r="BI51" s="41"/>
      <c r="BJ51" s="41"/>
      <c r="BK51" s="41"/>
      <c r="BL51" s="6"/>
      <c r="BP51" s="53"/>
      <c r="BQ51" s="53"/>
      <c r="BR51" s="53"/>
      <c r="BS51" s="54"/>
      <c r="BT51" s="54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6"/>
      <c r="CH51" s="6"/>
      <c r="CI51" s="6"/>
      <c r="CJ51" s="6"/>
      <c r="CK51" s="6"/>
      <c r="CL51" s="6"/>
      <c r="CM51" s="7"/>
      <c r="CS51" s="2"/>
      <c r="CT51" s="2"/>
      <c r="CU51" s="2"/>
      <c r="CV51" s="2"/>
      <c r="CW51" s="2"/>
    </row>
    <row r="52" spans="2:101" ht="18" customHeight="1">
      <c r="B52" s="512">
        <v>27</v>
      </c>
      <c r="C52" s="513"/>
      <c r="D52" s="465">
        <f>Ergebniseingabe!G55</f>
        <v>1</v>
      </c>
      <c r="E52" s="466"/>
      <c r="F52" s="467"/>
      <c r="G52" s="465">
        <f>Ergebniseingabe!J55</f>
        <v>0.5340277777777779</v>
      </c>
      <c r="H52" s="466"/>
      <c r="I52" s="466"/>
      <c r="J52" s="466"/>
      <c r="K52" s="579" t="str">
        <f>Ergebniseingabe!Q55</f>
        <v>A3</v>
      </c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79"/>
      <c r="X52" s="479"/>
      <c r="Y52" s="479"/>
      <c r="Z52" s="479"/>
      <c r="AA52" s="479"/>
      <c r="AB52" s="479"/>
      <c r="AC52" s="479"/>
      <c r="AD52" s="479"/>
      <c r="AE52" s="479"/>
      <c r="AF52" s="84" t="s">
        <v>35</v>
      </c>
      <c r="AG52" s="479" t="str">
        <f>Ergebniseingabe!AM55</f>
        <v>A1</v>
      </c>
      <c r="AH52" s="479"/>
      <c r="AI52" s="479"/>
      <c r="AJ52" s="479"/>
      <c r="AK52" s="479"/>
      <c r="AL52" s="479"/>
      <c r="AM52" s="479"/>
      <c r="AN52" s="479"/>
      <c r="AO52" s="479"/>
      <c r="AP52" s="479"/>
      <c r="AQ52" s="479"/>
      <c r="AR52" s="479"/>
      <c r="AS52" s="479"/>
      <c r="AT52" s="479"/>
      <c r="AU52" s="479"/>
      <c r="AV52" s="479"/>
      <c r="AW52" s="479"/>
      <c r="AX52" s="479"/>
      <c r="AY52" s="479"/>
      <c r="AZ52" s="479"/>
      <c r="BA52" s="480"/>
      <c r="BB52" s="494">
        <f>IF(Ergebniseingabe!BH55="","",Ergebniseingabe!BH55)</f>
      </c>
      <c r="BC52" s="495"/>
      <c r="BD52" s="495"/>
      <c r="BE52" s="487">
        <f>IF(Ergebniseingabe!BK55="","",Ergebniseingabe!BK55)</f>
      </c>
      <c r="BF52" s="487"/>
      <c r="BG52" s="119"/>
      <c r="BH52" s="33"/>
      <c r="BI52" s="41"/>
      <c r="BJ52" s="41"/>
      <c r="BK52" s="41"/>
      <c r="BL52" s="6"/>
      <c r="BP52" s="53"/>
      <c r="BQ52" s="53"/>
      <c r="BR52" s="53"/>
      <c r="BS52" s="54"/>
      <c r="BT52" s="54"/>
      <c r="BX52" s="8"/>
      <c r="CE52" s="6"/>
      <c r="CF52" s="6"/>
      <c r="CG52" s="6"/>
      <c r="CH52" s="6"/>
      <c r="CI52" s="6"/>
      <c r="CJ52" s="6"/>
      <c r="CK52" s="6"/>
      <c r="CL52" s="6"/>
      <c r="CM52" s="7"/>
      <c r="CS52" s="2"/>
      <c r="CT52" s="2"/>
      <c r="CU52" s="2"/>
      <c r="CV52" s="2"/>
      <c r="CW52" s="2"/>
    </row>
    <row r="53" spans="2:101" ht="18" customHeight="1">
      <c r="B53" s="505">
        <v>28</v>
      </c>
      <c r="C53" s="506"/>
      <c r="D53" s="465">
        <f>Ergebniseingabe!G56</f>
        <v>2</v>
      </c>
      <c r="E53" s="466"/>
      <c r="F53" s="467"/>
      <c r="G53" s="465">
        <f>Ergebniseingabe!J56</f>
        <v>0.5340277777777779</v>
      </c>
      <c r="H53" s="466"/>
      <c r="I53" s="466"/>
      <c r="J53" s="466"/>
      <c r="K53" s="579" t="str">
        <f>Ergebniseingabe!Q56</f>
        <v>B3</v>
      </c>
      <c r="L53" s="479"/>
      <c r="M53" s="479"/>
      <c r="N53" s="479"/>
      <c r="O53" s="479"/>
      <c r="P53" s="479"/>
      <c r="Q53" s="479"/>
      <c r="R53" s="479"/>
      <c r="S53" s="479"/>
      <c r="T53" s="479"/>
      <c r="U53" s="479"/>
      <c r="V53" s="479"/>
      <c r="W53" s="479"/>
      <c r="X53" s="479"/>
      <c r="Y53" s="479"/>
      <c r="Z53" s="479"/>
      <c r="AA53" s="479"/>
      <c r="AB53" s="479"/>
      <c r="AC53" s="479"/>
      <c r="AD53" s="479"/>
      <c r="AE53" s="479"/>
      <c r="AF53" s="84" t="s">
        <v>35</v>
      </c>
      <c r="AG53" s="479" t="str">
        <f>Ergebniseingabe!AM56</f>
        <v>B1</v>
      </c>
      <c r="AH53" s="479"/>
      <c r="AI53" s="479"/>
      <c r="AJ53" s="479"/>
      <c r="AK53" s="479"/>
      <c r="AL53" s="479"/>
      <c r="AM53" s="479"/>
      <c r="AN53" s="479"/>
      <c r="AO53" s="479"/>
      <c r="AP53" s="479"/>
      <c r="AQ53" s="479"/>
      <c r="AR53" s="479"/>
      <c r="AS53" s="479"/>
      <c r="AT53" s="479"/>
      <c r="AU53" s="479"/>
      <c r="AV53" s="479"/>
      <c r="AW53" s="479"/>
      <c r="AX53" s="479"/>
      <c r="AY53" s="479"/>
      <c r="AZ53" s="479"/>
      <c r="BA53" s="480"/>
      <c r="BB53" s="494">
        <f>IF(Ergebniseingabe!BH56="","",Ergebniseingabe!BH56)</f>
      </c>
      <c r="BC53" s="495"/>
      <c r="BD53" s="495"/>
      <c r="BE53" s="487">
        <f>IF(Ergebniseingabe!BK56="","",Ergebniseingabe!BK56)</f>
      </c>
      <c r="BF53" s="487"/>
      <c r="BG53" s="119"/>
      <c r="BH53" s="33"/>
      <c r="BI53" s="41"/>
      <c r="BJ53" s="41"/>
      <c r="BK53" s="41"/>
      <c r="BL53" s="6"/>
      <c r="BP53" s="53"/>
      <c r="BQ53" s="53"/>
      <c r="BR53" s="53"/>
      <c r="BS53" s="54"/>
      <c r="BT53" s="54"/>
      <c r="CE53" s="6"/>
      <c r="CF53" s="6"/>
      <c r="CG53" s="6"/>
      <c r="CH53" s="6"/>
      <c r="CI53" s="6"/>
      <c r="CJ53" s="6"/>
      <c r="CK53" s="6"/>
      <c r="CL53" s="6"/>
      <c r="CM53" s="7"/>
      <c r="CS53" s="2"/>
      <c r="CT53" s="2"/>
      <c r="CU53" s="2"/>
      <c r="CV53" s="2"/>
      <c r="CW53" s="2"/>
    </row>
    <row r="54" spans="2:101" ht="18" customHeight="1">
      <c r="B54" s="512">
        <v>29</v>
      </c>
      <c r="C54" s="513"/>
      <c r="D54" s="465">
        <f>Ergebniseingabe!G57</f>
        <v>1</v>
      </c>
      <c r="E54" s="466"/>
      <c r="F54" s="467"/>
      <c r="G54" s="465">
        <f>Ergebniseingabe!J57</f>
        <v>0.5430555555555556</v>
      </c>
      <c r="H54" s="466"/>
      <c r="I54" s="466"/>
      <c r="J54" s="466"/>
      <c r="K54" s="579" t="str">
        <f>Ergebniseingabe!Q57</f>
        <v>A5</v>
      </c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84" t="s">
        <v>35</v>
      </c>
      <c r="AG54" s="479" t="str">
        <f>Ergebniseingabe!AM57</f>
        <v>A4</v>
      </c>
      <c r="AH54" s="479"/>
      <c r="AI54" s="479"/>
      <c r="AJ54" s="479"/>
      <c r="AK54" s="479"/>
      <c r="AL54" s="479"/>
      <c r="AM54" s="479"/>
      <c r="AN54" s="479"/>
      <c r="AO54" s="479"/>
      <c r="AP54" s="479"/>
      <c r="AQ54" s="479"/>
      <c r="AR54" s="479"/>
      <c r="AS54" s="479"/>
      <c r="AT54" s="479"/>
      <c r="AU54" s="479"/>
      <c r="AV54" s="479"/>
      <c r="AW54" s="479"/>
      <c r="AX54" s="479"/>
      <c r="AY54" s="479"/>
      <c r="AZ54" s="479"/>
      <c r="BA54" s="480"/>
      <c r="BB54" s="494">
        <f>IF(Ergebniseingabe!BH57="","",Ergebniseingabe!BH57)</f>
      </c>
      <c r="BC54" s="495"/>
      <c r="BD54" s="495"/>
      <c r="BE54" s="487">
        <f>IF(Ergebniseingabe!BK57="","",Ergebniseingabe!BK57)</f>
      </c>
      <c r="BF54" s="487"/>
      <c r="BG54" s="119"/>
      <c r="BH54" s="33"/>
      <c r="BI54" s="41"/>
      <c r="BJ54" s="41"/>
      <c r="BK54" s="41"/>
      <c r="BL54" s="6"/>
      <c r="BP54" s="53"/>
      <c r="BQ54" s="53"/>
      <c r="BR54" s="53"/>
      <c r="BS54" s="54"/>
      <c r="BT54" s="54"/>
      <c r="CE54" s="6"/>
      <c r="CF54" s="6"/>
      <c r="CG54" s="6"/>
      <c r="CH54" s="6"/>
      <c r="CI54" s="6"/>
      <c r="CJ54" s="6"/>
      <c r="CK54" s="6"/>
      <c r="CL54" s="6"/>
      <c r="CM54" s="7"/>
      <c r="CS54" s="2"/>
      <c r="CT54" s="2"/>
      <c r="CU54" s="2"/>
      <c r="CV54" s="2"/>
      <c r="CW54" s="2"/>
    </row>
    <row r="55" spans="2:101" ht="18" customHeight="1" thickBot="1">
      <c r="B55" s="539">
        <v>30</v>
      </c>
      <c r="C55" s="540"/>
      <c r="D55" s="468">
        <f>Ergebniseingabe!G58</f>
        <v>2</v>
      </c>
      <c r="E55" s="469"/>
      <c r="F55" s="470"/>
      <c r="G55" s="468">
        <f>Ergebniseingabe!J58</f>
        <v>0.5430555555555556</v>
      </c>
      <c r="H55" s="469"/>
      <c r="I55" s="469"/>
      <c r="J55" s="470"/>
      <c r="K55" s="592" t="str">
        <f>Ergebniseingabe!Q58</f>
        <v>B5</v>
      </c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85" t="s">
        <v>35</v>
      </c>
      <c r="AG55" s="558" t="str">
        <f>Ergebniseingabe!AM58</f>
        <v>B4</v>
      </c>
      <c r="AH55" s="558"/>
      <c r="AI55" s="558"/>
      <c r="AJ55" s="558"/>
      <c r="AK55" s="558"/>
      <c r="AL55" s="558"/>
      <c r="AM55" s="558"/>
      <c r="AN55" s="558"/>
      <c r="AO55" s="558"/>
      <c r="AP55" s="558"/>
      <c r="AQ55" s="558"/>
      <c r="AR55" s="558"/>
      <c r="AS55" s="558"/>
      <c r="AT55" s="558"/>
      <c r="AU55" s="558"/>
      <c r="AV55" s="558"/>
      <c r="AW55" s="558"/>
      <c r="AX55" s="558"/>
      <c r="AY55" s="558"/>
      <c r="AZ55" s="558"/>
      <c r="BA55" s="559"/>
      <c r="BB55" s="545">
        <f>IF(Ergebniseingabe!BH58="","",Ergebniseingabe!BH58)</f>
      </c>
      <c r="BC55" s="546"/>
      <c r="BD55" s="546"/>
      <c r="BE55" s="557">
        <f>IF(Ergebniseingabe!BK58="","",Ergebniseingabe!BK58)</f>
      </c>
      <c r="BF55" s="557"/>
      <c r="BG55" s="119"/>
      <c r="BH55" s="33"/>
      <c r="BI55" s="41"/>
      <c r="BJ55" s="41"/>
      <c r="BK55" s="41"/>
      <c r="BL55" s="6"/>
      <c r="BP55" s="53"/>
      <c r="BQ55" s="53"/>
      <c r="BR55" s="53"/>
      <c r="BS55" s="54"/>
      <c r="BT55" s="54"/>
      <c r="CE55" s="6"/>
      <c r="CF55" s="6"/>
      <c r="CG55" s="6"/>
      <c r="CH55" s="6"/>
      <c r="CI55" s="6"/>
      <c r="CJ55" s="6"/>
      <c r="CK55" s="6"/>
      <c r="CL55" s="6"/>
      <c r="CM55" s="7"/>
      <c r="CS55" s="2"/>
      <c r="CT55" s="2"/>
      <c r="CU55" s="2"/>
      <c r="CV55" s="2"/>
      <c r="CW55" s="2"/>
    </row>
    <row r="56" spans="2:98" ht="18" customHeight="1">
      <c r="B56" s="86"/>
      <c r="C56" s="86"/>
      <c r="D56" s="87"/>
      <c r="E56" s="87"/>
      <c r="F56" s="87"/>
      <c r="G56" s="87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6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9"/>
      <c r="AZ56" s="89"/>
      <c r="BA56" s="89"/>
      <c r="BB56" s="86"/>
      <c r="BC56" s="86"/>
      <c r="BD56" s="90"/>
      <c r="BE56" s="90"/>
      <c r="BF56" s="41"/>
      <c r="BG56" s="41"/>
      <c r="BH56" s="41"/>
      <c r="BI56" s="6"/>
      <c r="BJ56" s="6"/>
      <c r="BK56" s="6"/>
      <c r="BL56" s="6"/>
      <c r="BM56" s="53"/>
      <c r="BN56" s="53"/>
      <c r="BO56" s="53"/>
      <c r="BP56" s="54"/>
      <c r="BQ56" s="54"/>
      <c r="BR56" s="6"/>
      <c r="BS56" s="6"/>
      <c r="BT56" s="6"/>
      <c r="CE56" s="6"/>
      <c r="CF56" s="6"/>
      <c r="CG56" s="6"/>
      <c r="CH56" s="6"/>
      <c r="CI56" s="6"/>
      <c r="CJ56" s="7"/>
      <c r="CS56" s="2"/>
      <c r="CT56" s="2"/>
    </row>
    <row r="57" spans="2:65" ht="7.5" customHeight="1">
      <c r="B57" s="57"/>
      <c r="C57" s="57"/>
      <c r="D57" s="57"/>
      <c r="E57" s="57"/>
      <c r="F57" s="57"/>
      <c r="G57" s="57"/>
      <c r="H57" s="57"/>
      <c r="I57" s="57"/>
      <c r="J57" s="58"/>
      <c r="K57" s="58"/>
      <c r="L57" s="58"/>
      <c r="M57" s="58"/>
      <c r="N57" s="58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0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60"/>
      <c r="AX57" s="60"/>
      <c r="AY57" s="60"/>
      <c r="AZ57" s="60"/>
      <c r="BA57" s="60"/>
      <c r="BB57" s="60"/>
      <c r="BC57" s="60"/>
      <c r="BD57" s="41"/>
      <c r="BE57" s="41"/>
      <c r="BF57" s="41"/>
      <c r="BG57" s="41"/>
      <c r="BH57" s="41"/>
      <c r="BI57" s="61"/>
      <c r="BJ57" s="61"/>
      <c r="BK57" s="61"/>
      <c r="BM57" s="91"/>
    </row>
    <row r="58" spans="1:60" ht="33">
      <c r="A58" s="8"/>
      <c r="B58" s="566" t="str">
        <f>B2</f>
        <v>Vereinsname</v>
      </c>
      <c r="C58" s="566"/>
      <c r="D58" s="566"/>
      <c r="E58" s="566"/>
      <c r="F58" s="566"/>
      <c r="G58" s="566"/>
      <c r="H58" s="566"/>
      <c r="I58" s="566"/>
      <c r="J58" s="566"/>
      <c r="K58" s="566"/>
      <c r="L58" s="566"/>
      <c r="M58" s="566"/>
      <c r="N58" s="566"/>
      <c r="O58" s="566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  <c r="AP58" s="566"/>
      <c r="AQ58" s="566"/>
      <c r="AR58" s="566"/>
      <c r="AS58" s="566"/>
      <c r="AT58" s="566"/>
      <c r="AU58" s="566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2:96" s="11" customFormat="1" ht="27">
      <c r="B59" s="565" t="str">
        <f>B3</f>
        <v>Turniername</v>
      </c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565"/>
      <c r="AG59" s="565"/>
      <c r="AH59" s="565"/>
      <c r="AI59" s="565"/>
      <c r="AJ59" s="565"/>
      <c r="AK59" s="565"/>
      <c r="AL59" s="565"/>
      <c r="AM59" s="565"/>
      <c r="AN59" s="565"/>
      <c r="AO59" s="565"/>
      <c r="AP59" s="565"/>
      <c r="AQ59" s="565"/>
      <c r="AR59" s="565"/>
      <c r="AS59" s="565"/>
      <c r="AT59" s="565"/>
      <c r="AU59" s="565"/>
      <c r="AY59" s="259" t="s">
        <v>0</v>
      </c>
      <c r="AZ59" s="259"/>
      <c r="BA59" s="259"/>
      <c r="BB59" s="259"/>
      <c r="BC59" s="259"/>
      <c r="BD59" s="259"/>
      <c r="BE59" s="259"/>
      <c r="BF59" s="259"/>
      <c r="BI59" s="12"/>
      <c r="BJ59" s="12"/>
      <c r="BK59" s="12"/>
      <c r="BL59" s="14"/>
      <c r="BM59" s="15"/>
      <c r="BN59" s="15"/>
      <c r="BO59" s="15"/>
      <c r="BP59" s="15"/>
      <c r="BQ59" s="15"/>
      <c r="BR59" s="14"/>
      <c r="BS59" s="14"/>
      <c r="BT59" s="14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6"/>
      <c r="CF59" s="16"/>
      <c r="CG59" s="16"/>
      <c r="CH59" s="16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2:96" s="18" customFormat="1" ht="15">
      <c r="B60" s="564" t="str">
        <f>B4</f>
        <v>Fußballtunier für - Jungendmannschaften</v>
      </c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/>
      <c r="S60" s="564"/>
      <c r="T60" s="564"/>
      <c r="U60" s="564"/>
      <c r="V60" s="564"/>
      <c r="W60" s="564"/>
      <c r="X60" s="564"/>
      <c r="Y60" s="564"/>
      <c r="Z60" s="564"/>
      <c r="AA60" s="564"/>
      <c r="AB60" s="564"/>
      <c r="AC60" s="564"/>
      <c r="AD60" s="564"/>
      <c r="AE60" s="564"/>
      <c r="AF60" s="564"/>
      <c r="AG60" s="564"/>
      <c r="AH60" s="564"/>
      <c r="AI60" s="564"/>
      <c r="AJ60" s="564"/>
      <c r="AK60" s="564"/>
      <c r="AL60" s="564"/>
      <c r="AM60" s="564"/>
      <c r="AN60" s="564"/>
      <c r="AO60" s="564"/>
      <c r="AP60" s="564"/>
      <c r="AQ60" s="564"/>
      <c r="AR60" s="564"/>
      <c r="AS60" s="564"/>
      <c r="AT60" s="564"/>
      <c r="AU60" s="564"/>
      <c r="BI60" s="19"/>
      <c r="BJ60" s="19"/>
      <c r="BK60" s="19"/>
      <c r="BL60" s="20"/>
      <c r="BM60" s="21"/>
      <c r="BN60" s="21"/>
      <c r="BO60" s="21"/>
      <c r="BP60" s="21"/>
      <c r="BQ60" s="21"/>
      <c r="BR60" s="20"/>
      <c r="BS60" s="20"/>
      <c r="BT60" s="20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2"/>
      <c r="CF60" s="22"/>
      <c r="CG60" s="22"/>
      <c r="CH60" s="22"/>
      <c r="CI60" s="23"/>
      <c r="CJ60" s="23"/>
      <c r="CK60" s="23"/>
      <c r="CL60" s="23"/>
      <c r="CM60" s="23"/>
      <c r="CN60" s="23"/>
      <c r="CO60" s="23"/>
      <c r="CP60" s="23"/>
      <c r="CQ60" s="23"/>
      <c r="CR60" s="23"/>
    </row>
    <row r="61" spans="43:96" s="18" customFormat="1" ht="6" customHeight="1"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3"/>
      <c r="BE61" s="23"/>
      <c r="BF61" s="23"/>
      <c r="BG61" s="23"/>
      <c r="BH61" s="23"/>
      <c r="BI61" s="19"/>
      <c r="BJ61" s="19"/>
      <c r="BK61" s="19"/>
      <c r="BL61" s="20"/>
      <c r="BM61" s="21"/>
      <c r="BN61" s="21"/>
      <c r="BO61" s="21"/>
      <c r="BP61" s="21"/>
      <c r="BQ61" s="21"/>
      <c r="BR61" s="20"/>
      <c r="BS61" s="20"/>
      <c r="BT61" s="20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2"/>
      <c r="CF61" s="22"/>
      <c r="CG61" s="22"/>
      <c r="CH61" s="22"/>
      <c r="CI61" s="23"/>
      <c r="CJ61" s="23"/>
      <c r="CK61" s="23"/>
      <c r="CL61" s="23"/>
      <c r="CM61" s="23"/>
      <c r="CN61" s="23"/>
      <c r="CO61" s="23"/>
      <c r="CP61" s="23"/>
      <c r="CQ61" s="23"/>
      <c r="CR61" s="23"/>
    </row>
    <row r="62" spans="2:96" s="18" customFormat="1" ht="15.75">
      <c r="B62" s="563">
        <f>B6</f>
        <v>42888</v>
      </c>
      <c r="C62" s="563"/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563"/>
      <c r="X62" s="563"/>
      <c r="Y62" s="563"/>
      <c r="Z62" s="563"/>
      <c r="AA62" s="563"/>
      <c r="AB62" s="563"/>
      <c r="AC62" s="563"/>
      <c r="AD62" s="563"/>
      <c r="AE62" s="563"/>
      <c r="AF62" s="563"/>
      <c r="AG62" s="563"/>
      <c r="AH62" s="563"/>
      <c r="AI62" s="563"/>
      <c r="AJ62" s="563"/>
      <c r="AK62" s="563"/>
      <c r="AL62" s="563"/>
      <c r="AM62" s="563"/>
      <c r="AN62" s="563"/>
      <c r="AO62" s="563"/>
      <c r="AP62" s="563"/>
      <c r="AQ62" s="563"/>
      <c r="AR62" s="563"/>
      <c r="AS62" s="563"/>
      <c r="AT62" s="563"/>
      <c r="AU62" s="563"/>
      <c r="AV62" s="26"/>
      <c r="AW62" s="26"/>
      <c r="AX62" s="26"/>
      <c r="AY62" s="26"/>
      <c r="AZ62" s="26"/>
      <c r="BA62" s="26"/>
      <c r="BB62" s="24"/>
      <c r="BC62" s="24"/>
      <c r="BD62" s="23"/>
      <c r="BE62" s="23"/>
      <c r="BF62" s="23"/>
      <c r="BG62" s="23"/>
      <c r="BH62" s="23"/>
      <c r="BI62" s="19"/>
      <c r="BJ62" s="19"/>
      <c r="BK62" s="19"/>
      <c r="BL62" s="20"/>
      <c r="BM62" s="21"/>
      <c r="BN62" s="21"/>
      <c r="BO62" s="21"/>
      <c r="BP62" s="21"/>
      <c r="BQ62" s="21"/>
      <c r="BR62" s="20"/>
      <c r="BS62" s="20"/>
      <c r="BT62" s="20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2"/>
      <c r="CF62" s="22"/>
      <c r="CG62" s="22"/>
      <c r="CH62" s="22"/>
      <c r="CI62" s="23"/>
      <c r="CJ62" s="23"/>
      <c r="CK62" s="23"/>
      <c r="CL62" s="23"/>
      <c r="CM62" s="23"/>
      <c r="CN62" s="23"/>
      <c r="CO62" s="23"/>
      <c r="CP62" s="23"/>
      <c r="CQ62" s="23"/>
      <c r="CR62" s="23"/>
    </row>
    <row r="63" spans="2:65" ht="18" customHeight="1">
      <c r="B63" s="57"/>
      <c r="C63" s="57"/>
      <c r="D63" s="57"/>
      <c r="E63" s="57"/>
      <c r="F63" s="57"/>
      <c r="G63" s="57"/>
      <c r="H63" s="57"/>
      <c r="I63" s="57"/>
      <c r="J63" s="58"/>
      <c r="K63" s="58"/>
      <c r="L63" s="58"/>
      <c r="M63" s="58"/>
      <c r="N63" s="58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60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60"/>
      <c r="AX63" s="60"/>
      <c r="AY63" s="60"/>
      <c r="AZ63" s="60"/>
      <c r="BA63" s="60"/>
      <c r="BB63" s="60"/>
      <c r="BC63" s="60"/>
      <c r="BD63" s="41"/>
      <c r="BE63" s="41"/>
      <c r="BF63" s="41"/>
      <c r="BG63" s="41"/>
      <c r="BH63" s="41"/>
      <c r="BI63" s="61"/>
      <c r="BJ63" s="61"/>
      <c r="BK63" s="61"/>
      <c r="BM63" s="91"/>
    </row>
    <row r="64" ht="12.75"/>
    <row r="65" ht="13.5" thickBot="1">
      <c r="B65" s="8"/>
    </row>
    <row r="66" spans="1:100" ht="15.75" customHeight="1">
      <c r="A66" s="8"/>
      <c r="B66" s="36" t="s">
        <v>12</v>
      </c>
      <c r="C66" s="6"/>
      <c r="D66" s="6"/>
      <c r="E66" s="6"/>
      <c r="F66" s="6"/>
      <c r="G66" s="6"/>
      <c r="H66" s="6"/>
      <c r="I66" s="6"/>
      <c r="J66" s="5"/>
      <c r="K66" s="5"/>
      <c r="L66" s="5"/>
      <c r="M66" s="6"/>
      <c r="N66" s="6"/>
      <c r="O66" s="6"/>
      <c r="P66" s="6"/>
      <c r="Q66" s="6"/>
      <c r="R66" s="6"/>
      <c r="S66" s="6"/>
      <c r="T66" s="7"/>
      <c r="U66" s="7"/>
      <c r="V66" s="7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549" t="str">
        <f>L74</f>
        <v>A1</v>
      </c>
      <c r="AH66" s="550"/>
      <c r="AI66" s="550"/>
      <c r="AJ66" s="541" t="str">
        <f>L75</f>
        <v>A2</v>
      </c>
      <c r="AK66" s="541"/>
      <c r="AL66" s="541"/>
      <c r="AM66" s="550" t="str">
        <f>L76</f>
        <v>A3</v>
      </c>
      <c r="AN66" s="550"/>
      <c r="AO66" s="550"/>
      <c r="AP66" s="541" t="str">
        <f>L77</f>
        <v>A4</v>
      </c>
      <c r="AQ66" s="541"/>
      <c r="AR66" s="541"/>
      <c r="AS66" s="541" t="str">
        <f>L78</f>
        <v>A5</v>
      </c>
      <c r="AT66" s="541"/>
      <c r="AU66" s="541"/>
      <c r="AV66" s="580" t="str">
        <f>L79</f>
        <v>A6</v>
      </c>
      <c r="AW66" s="581"/>
      <c r="AX66" s="582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6"/>
      <c r="BS66" s="6"/>
      <c r="BT66" s="6"/>
      <c r="BW66" s="5"/>
      <c r="BX66" s="5"/>
      <c r="BY66" s="5"/>
      <c r="CE66" s="6"/>
      <c r="CF66" s="6"/>
      <c r="CG66" s="6"/>
      <c r="CH66" s="6"/>
      <c r="CI66" s="6"/>
      <c r="CJ66" s="7"/>
      <c r="CK66" s="7"/>
      <c r="CL66" s="7"/>
      <c r="CS66" s="2"/>
      <c r="CT66" s="2"/>
      <c r="CU66" s="2"/>
      <c r="CV66" s="2"/>
    </row>
    <row r="67" spans="1:100" ht="15.75" customHeight="1">
      <c r="A67" s="8"/>
      <c r="C67" s="6"/>
      <c r="D67" s="6"/>
      <c r="E67" s="6"/>
      <c r="F67" s="6"/>
      <c r="G67" s="6"/>
      <c r="H67" s="6"/>
      <c r="I67" s="6"/>
      <c r="J67" s="5"/>
      <c r="K67" s="5"/>
      <c r="L67" s="5"/>
      <c r="M67" s="6"/>
      <c r="N67" s="6"/>
      <c r="O67" s="6"/>
      <c r="P67" s="6"/>
      <c r="Q67" s="6"/>
      <c r="R67" s="6"/>
      <c r="S67" s="6"/>
      <c r="T67" s="7"/>
      <c r="U67" s="7"/>
      <c r="V67" s="7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551"/>
      <c r="AH67" s="552"/>
      <c r="AI67" s="552"/>
      <c r="AJ67" s="542"/>
      <c r="AK67" s="542"/>
      <c r="AL67" s="542"/>
      <c r="AM67" s="552"/>
      <c r="AN67" s="552"/>
      <c r="AO67" s="552"/>
      <c r="AP67" s="542"/>
      <c r="AQ67" s="542"/>
      <c r="AR67" s="542"/>
      <c r="AS67" s="542"/>
      <c r="AT67" s="542"/>
      <c r="AU67" s="542"/>
      <c r="AV67" s="583"/>
      <c r="AW67" s="584"/>
      <c r="AX67" s="585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6"/>
      <c r="BS67" s="6"/>
      <c r="BT67" s="6"/>
      <c r="BW67" s="5"/>
      <c r="BX67" s="5"/>
      <c r="BY67" s="5"/>
      <c r="CE67" s="6"/>
      <c r="CF67" s="6"/>
      <c r="CG67" s="6"/>
      <c r="CH67" s="6"/>
      <c r="CI67" s="6"/>
      <c r="CJ67" s="7"/>
      <c r="CK67" s="7"/>
      <c r="CL67" s="7"/>
      <c r="CS67" s="2"/>
      <c r="CT67" s="2"/>
      <c r="CU67" s="2"/>
      <c r="CV67" s="2"/>
    </row>
    <row r="68" spans="1:100" ht="15.75" customHeight="1">
      <c r="A68" s="8"/>
      <c r="C68" s="6"/>
      <c r="D68" s="6"/>
      <c r="E68" s="6"/>
      <c r="F68" s="6"/>
      <c r="G68" s="6"/>
      <c r="H68" s="6"/>
      <c r="I68" s="6"/>
      <c r="J68" s="5"/>
      <c r="K68" s="5"/>
      <c r="L68" s="5"/>
      <c r="M68" s="6"/>
      <c r="N68" s="6"/>
      <c r="O68" s="6"/>
      <c r="P68" s="6"/>
      <c r="Q68" s="6"/>
      <c r="R68" s="6"/>
      <c r="S68" s="6"/>
      <c r="T68" s="7"/>
      <c r="U68" s="7"/>
      <c r="V68" s="7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551"/>
      <c r="AH68" s="552"/>
      <c r="AI68" s="552"/>
      <c r="AJ68" s="542"/>
      <c r="AK68" s="542"/>
      <c r="AL68" s="542"/>
      <c r="AM68" s="552"/>
      <c r="AN68" s="552"/>
      <c r="AO68" s="552"/>
      <c r="AP68" s="542"/>
      <c r="AQ68" s="542"/>
      <c r="AR68" s="542"/>
      <c r="AS68" s="542"/>
      <c r="AT68" s="542"/>
      <c r="AU68" s="542"/>
      <c r="AV68" s="583"/>
      <c r="AW68" s="584"/>
      <c r="AX68" s="585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6"/>
      <c r="BS68" s="6"/>
      <c r="BT68" s="6"/>
      <c r="BW68" s="5"/>
      <c r="BX68" s="5"/>
      <c r="BY68" s="5"/>
      <c r="CE68" s="6"/>
      <c r="CF68" s="6"/>
      <c r="CG68" s="6"/>
      <c r="CH68" s="6"/>
      <c r="CI68" s="6"/>
      <c r="CJ68" s="7"/>
      <c r="CK68" s="7"/>
      <c r="CL68" s="7"/>
      <c r="CS68" s="2"/>
      <c r="CT68" s="2"/>
      <c r="CU68" s="2"/>
      <c r="CV68" s="2"/>
    </row>
    <row r="69" spans="1:100" ht="15.75" customHeight="1">
      <c r="A69" s="8"/>
      <c r="C69" s="4"/>
      <c r="D69" s="4"/>
      <c r="E69" s="4"/>
      <c r="F69" s="4"/>
      <c r="G69" s="4"/>
      <c r="H69" s="4"/>
      <c r="I69" s="6"/>
      <c r="J69" s="5"/>
      <c r="K69" s="5"/>
      <c r="L69" s="5"/>
      <c r="M69" s="6"/>
      <c r="N69" s="6"/>
      <c r="O69" s="6"/>
      <c r="P69" s="6"/>
      <c r="Q69" s="6"/>
      <c r="R69" s="6"/>
      <c r="S69" s="6"/>
      <c r="T69" s="7"/>
      <c r="U69" s="7"/>
      <c r="V69" s="7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551"/>
      <c r="AH69" s="552"/>
      <c r="AI69" s="552"/>
      <c r="AJ69" s="542"/>
      <c r="AK69" s="542"/>
      <c r="AL69" s="542"/>
      <c r="AM69" s="552"/>
      <c r="AN69" s="552"/>
      <c r="AO69" s="552"/>
      <c r="AP69" s="542"/>
      <c r="AQ69" s="542"/>
      <c r="AR69" s="542"/>
      <c r="AS69" s="542"/>
      <c r="AT69" s="542"/>
      <c r="AU69" s="542"/>
      <c r="AV69" s="583"/>
      <c r="AW69" s="584"/>
      <c r="AX69" s="585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6"/>
      <c r="BS69" s="6"/>
      <c r="BT69" s="6"/>
      <c r="BW69" s="5"/>
      <c r="BX69" s="5"/>
      <c r="BY69" s="5"/>
      <c r="CE69" s="6"/>
      <c r="CF69" s="6"/>
      <c r="CG69" s="6"/>
      <c r="CH69" s="6"/>
      <c r="CI69" s="6"/>
      <c r="CJ69" s="7"/>
      <c r="CK69" s="7"/>
      <c r="CL69" s="7"/>
      <c r="CS69" s="2"/>
      <c r="CT69" s="2"/>
      <c r="CU69" s="2"/>
      <c r="CV69" s="2"/>
    </row>
    <row r="70" spans="1:100" ht="15.75" customHeight="1">
      <c r="A70" s="8"/>
      <c r="C70" s="92"/>
      <c r="D70" s="92"/>
      <c r="E70" s="38"/>
      <c r="F70" s="38"/>
      <c r="G70" s="38"/>
      <c r="H70" s="38"/>
      <c r="I70" s="6"/>
      <c r="J70" s="6"/>
      <c r="K70" s="6"/>
      <c r="L70" s="6"/>
      <c r="M70" s="7"/>
      <c r="N70" s="7"/>
      <c r="O70" s="7"/>
      <c r="P70" s="7"/>
      <c r="Q70" s="2"/>
      <c r="R70" s="2"/>
      <c r="S70" s="2"/>
      <c r="T70" s="2"/>
      <c r="U70" s="2"/>
      <c r="V70" s="2"/>
      <c r="W70" s="2"/>
      <c r="X70" s="2"/>
      <c r="Y70" s="2"/>
      <c r="Z70" s="2"/>
      <c r="AA70" s="8"/>
      <c r="AB70" s="8"/>
      <c r="AC70" s="8"/>
      <c r="AD70" s="8"/>
      <c r="AE70" s="8"/>
      <c r="AF70" s="8"/>
      <c r="AG70" s="551"/>
      <c r="AH70" s="552"/>
      <c r="AI70" s="552"/>
      <c r="AJ70" s="542"/>
      <c r="AK70" s="542"/>
      <c r="AL70" s="542"/>
      <c r="AM70" s="552"/>
      <c r="AN70" s="552"/>
      <c r="AO70" s="552"/>
      <c r="AP70" s="542"/>
      <c r="AQ70" s="542"/>
      <c r="AR70" s="542"/>
      <c r="AS70" s="542"/>
      <c r="AT70" s="542"/>
      <c r="AU70" s="542"/>
      <c r="AV70" s="583"/>
      <c r="AW70" s="584"/>
      <c r="AX70" s="585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6"/>
      <c r="BS70" s="6"/>
      <c r="BT70" s="6"/>
      <c r="BW70" s="5"/>
      <c r="BX70" s="5"/>
      <c r="BY70" s="5"/>
      <c r="CE70" s="6"/>
      <c r="CF70" s="6"/>
      <c r="CG70" s="6"/>
      <c r="CH70" s="6"/>
      <c r="CI70" s="6"/>
      <c r="CJ70" s="7"/>
      <c r="CK70" s="7"/>
      <c r="CL70" s="7"/>
      <c r="CS70" s="2"/>
      <c r="CT70" s="2"/>
      <c r="CU70" s="2"/>
      <c r="CV70" s="2"/>
    </row>
    <row r="71" spans="1:100" ht="15.75" customHeight="1">
      <c r="A71" s="8"/>
      <c r="I71" s="6"/>
      <c r="J71" s="8"/>
      <c r="AG71" s="551"/>
      <c r="AH71" s="552"/>
      <c r="AI71" s="552"/>
      <c r="AJ71" s="542"/>
      <c r="AK71" s="542"/>
      <c r="AL71" s="542"/>
      <c r="AM71" s="552"/>
      <c r="AN71" s="552"/>
      <c r="AO71" s="552"/>
      <c r="AP71" s="542"/>
      <c r="AQ71" s="542"/>
      <c r="AR71" s="542"/>
      <c r="AS71" s="542"/>
      <c r="AT71" s="542"/>
      <c r="AU71" s="542"/>
      <c r="AV71" s="583"/>
      <c r="AW71" s="584"/>
      <c r="AX71" s="585"/>
      <c r="BD71" s="1"/>
      <c r="BE71" s="1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6"/>
      <c r="BS71" s="6"/>
      <c r="BT71" s="6"/>
      <c r="BW71" s="5"/>
      <c r="BX71" s="5"/>
      <c r="BY71" s="5"/>
      <c r="CE71" s="6"/>
      <c r="CF71" s="6"/>
      <c r="CG71" s="6"/>
      <c r="CH71" s="6"/>
      <c r="CI71" s="6"/>
      <c r="CJ71" s="7"/>
      <c r="CK71" s="7"/>
      <c r="CL71" s="7"/>
      <c r="CS71" s="2"/>
      <c r="CT71" s="2"/>
      <c r="CU71" s="2"/>
      <c r="CV71" s="2"/>
    </row>
    <row r="72" spans="1:100" ht="15.75" customHeight="1" thickBot="1">
      <c r="A72" s="8"/>
      <c r="C72" s="92" t="s">
        <v>22</v>
      </c>
      <c r="D72" s="92"/>
      <c r="E72" s="38"/>
      <c r="F72" s="38"/>
      <c r="G72" s="38"/>
      <c r="H72" s="38"/>
      <c r="I72" s="6"/>
      <c r="AG72" s="551"/>
      <c r="AH72" s="552"/>
      <c r="AI72" s="552"/>
      <c r="AJ72" s="542"/>
      <c r="AK72" s="542"/>
      <c r="AL72" s="542"/>
      <c r="AM72" s="552"/>
      <c r="AN72" s="552"/>
      <c r="AO72" s="552"/>
      <c r="AP72" s="542"/>
      <c r="AQ72" s="542"/>
      <c r="AR72" s="542"/>
      <c r="AS72" s="542"/>
      <c r="AT72" s="542"/>
      <c r="AU72" s="542"/>
      <c r="AV72" s="583"/>
      <c r="AW72" s="584"/>
      <c r="AX72" s="585"/>
      <c r="BD72" s="1"/>
      <c r="BE72" s="1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6"/>
      <c r="BS72" s="6"/>
      <c r="BT72" s="6"/>
      <c r="BW72" s="5"/>
      <c r="BX72" s="5"/>
      <c r="BY72" s="5"/>
      <c r="CE72" s="6"/>
      <c r="CF72" s="6"/>
      <c r="CG72" s="6"/>
      <c r="CH72" s="6"/>
      <c r="CI72" s="6"/>
      <c r="CJ72" s="7"/>
      <c r="CK72" s="7"/>
      <c r="CL72" s="7"/>
      <c r="CS72" s="2"/>
      <c r="CT72" s="2"/>
      <c r="CU72" s="2"/>
      <c r="CV72" s="2"/>
    </row>
    <row r="73" spans="1:100" ht="18" customHeight="1" thickBot="1">
      <c r="A73" s="8"/>
      <c r="B73" s="619" t="s">
        <v>26</v>
      </c>
      <c r="C73" s="619"/>
      <c r="D73" s="619"/>
      <c r="E73" s="619"/>
      <c r="F73" s="619" t="s">
        <v>27</v>
      </c>
      <c r="G73" s="619"/>
      <c r="H73" s="619"/>
      <c r="I73" s="6"/>
      <c r="J73" s="555" t="str">
        <f>Ergebniseingabe!P67</f>
        <v>Gruppe A</v>
      </c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556"/>
      <c r="W73" s="556"/>
      <c r="X73" s="556"/>
      <c r="Y73" s="556"/>
      <c r="Z73" s="556"/>
      <c r="AA73" s="556"/>
      <c r="AB73" s="556"/>
      <c r="AC73" s="556"/>
      <c r="AD73" s="556"/>
      <c r="AE73" s="556"/>
      <c r="AF73" s="556"/>
      <c r="AG73" s="553"/>
      <c r="AH73" s="554"/>
      <c r="AI73" s="554"/>
      <c r="AJ73" s="543"/>
      <c r="AK73" s="543"/>
      <c r="AL73" s="543"/>
      <c r="AM73" s="554"/>
      <c r="AN73" s="554"/>
      <c r="AO73" s="554"/>
      <c r="AP73" s="543"/>
      <c r="AQ73" s="543"/>
      <c r="AR73" s="543"/>
      <c r="AS73" s="543"/>
      <c r="AT73" s="543"/>
      <c r="AU73" s="543"/>
      <c r="AV73" s="586"/>
      <c r="AW73" s="587"/>
      <c r="AX73" s="588"/>
      <c r="AY73" s="560" t="s">
        <v>28</v>
      </c>
      <c r="AZ73" s="561"/>
      <c r="BA73" s="561" t="s">
        <v>29</v>
      </c>
      <c r="BB73" s="561"/>
      <c r="BC73" s="561" t="s">
        <v>30</v>
      </c>
      <c r="BD73" s="561"/>
      <c r="BE73" s="561" t="s">
        <v>31</v>
      </c>
      <c r="BF73" s="561"/>
      <c r="BG73" s="561" t="s">
        <v>32</v>
      </c>
      <c r="BH73" s="561"/>
      <c r="BI73" s="561"/>
      <c r="BJ73" s="561"/>
      <c r="BK73" s="561"/>
      <c r="BL73" s="561" t="s">
        <v>33</v>
      </c>
      <c r="BM73" s="561"/>
      <c r="BN73" s="561"/>
      <c r="BO73" s="561" t="s">
        <v>34</v>
      </c>
      <c r="BP73" s="561"/>
      <c r="BQ73" s="627"/>
      <c r="BR73" s="6"/>
      <c r="BS73" s="6"/>
      <c r="BT73" s="6"/>
      <c r="BW73" s="5"/>
      <c r="BX73" s="5"/>
      <c r="BY73" s="5"/>
      <c r="CE73" s="6"/>
      <c r="CF73" s="6"/>
      <c r="CG73" s="6"/>
      <c r="CH73" s="6"/>
      <c r="CI73" s="6"/>
      <c r="CJ73" s="7"/>
      <c r="CK73" s="7"/>
      <c r="CL73" s="7"/>
      <c r="CS73" s="2"/>
      <c r="CT73" s="2"/>
      <c r="CU73" s="2"/>
      <c r="CV73" s="2"/>
    </row>
    <row r="74" spans="1:100" ht="18" customHeight="1">
      <c r="A74" s="8"/>
      <c r="B74" s="544">
        <f>IF(Ergebniseingabe!K68="","",Ergebniseingabe!K68)</f>
      </c>
      <c r="C74" s="544"/>
      <c r="D74" s="544"/>
      <c r="E74" s="544"/>
      <c r="F74" s="544">
        <f>IF(Ergebniseingabe!N68="","",Ergebniseingabe!N68)</f>
      </c>
      <c r="G74" s="544"/>
      <c r="H74" s="544"/>
      <c r="I74" s="6"/>
      <c r="J74" s="620">
        <f>Ergebniseingabe!P68</f>
      </c>
      <c r="K74" s="621"/>
      <c r="L74" s="622" t="str">
        <f>Ergebniseingabe!R68</f>
        <v>A1</v>
      </c>
      <c r="M74" s="623"/>
      <c r="N74" s="623"/>
      <c r="O74" s="623"/>
      <c r="P74" s="623"/>
      <c r="Q74" s="623"/>
      <c r="R74" s="623"/>
      <c r="S74" s="623"/>
      <c r="T74" s="623"/>
      <c r="U74" s="623"/>
      <c r="V74" s="623"/>
      <c r="W74" s="623"/>
      <c r="X74" s="623"/>
      <c r="Y74" s="623"/>
      <c r="Z74" s="623"/>
      <c r="AA74" s="623"/>
      <c r="AB74" s="623"/>
      <c r="AC74" s="623"/>
      <c r="AD74" s="623"/>
      <c r="AE74" s="623"/>
      <c r="AF74" s="623"/>
      <c r="AG74" s="624"/>
      <c r="AH74" s="624"/>
      <c r="AI74" s="625"/>
      <c r="AJ74" s="575">
        <f>Ergebniseingabe!AP68</f>
      </c>
      <c r="AK74" s="575"/>
      <c r="AL74" s="575"/>
      <c r="AM74" s="575">
        <f>Ergebniseingabe!AS68</f>
      </c>
      <c r="AN74" s="575"/>
      <c r="AO74" s="575"/>
      <c r="AP74" s="575">
        <f>Ergebniseingabe!AV68</f>
      </c>
      <c r="AQ74" s="575"/>
      <c r="AR74" s="575"/>
      <c r="AS74" s="575">
        <f>Ergebniseingabe!AY68</f>
      </c>
      <c r="AT74" s="575"/>
      <c r="AU74" s="575"/>
      <c r="AV74" s="613">
        <f>Ergebniseingabe!BB68</f>
      </c>
      <c r="AW74" s="614"/>
      <c r="AX74" s="614"/>
      <c r="AY74" s="614">
        <f>Ergebniseingabe!BE68</f>
      </c>
      <c r="AZ74" s="626"/>
      <c r="BA74" s="575">
        <f>Ergebniseingabe!BG68</f>
      </c>
      <c r="BB74" s="575"/>
      <c r="BC74" s="575">
        <f>Ergebniseingabe!BI68</f>
      </c>
      <c r="BD74" s="575"/>
      <c r="BE74" s="575">
        <f>Ergebniseingabe!BK68</f>
      </c>
      <c r="BF74" s="575"/>
      <c r="BG74" s="575">
        <f>Ergebniseingabe!BM68</f>
      </c>
      <c r="BH74" s="629"/>
      <c r="BI74" s="93">
        <f>Ergebniseingabe!BO68</f>
      </c>
      <c r="BJ74" s="628">
        <f>Ergebniseingabe!BP68</f>
      </c>
      <c r="BK74" s="575"/>
      <c r="BL74" s="630">
        <f>Ergebniseingabe!BR68</f>
      </c>
      <c r="BM74" s="630"/>
      <c r="BN74" s="630"/>
      <c r="BO74" s="630">
        <f>Ergebniseingabe!BU68</f>
      </c>
      <c r="BP74" s="630"/>
      <c r="BQ74" s="631"/>
      <c r="BR74" s="6"/>
      <c r="BS74" s="6"/>
      <c r="BT74" s="6"/>
      <c r="BW74" s="5"/>
      <c r="BX74" s="5"/>
      <c r="BY74" s="5"/>
      <c r="CE74" s="6"/>
      <c r="CF74" s="6"/>
      <c r="CG74" s="6"/>
      <c r="CH74" s="6"/>
      <c r="CI74" s="6"/>
      <c r="CJ74" s="7"/>
      <c r="CK74" s="7"/>
      <c r="CL74" s="7"/>
      <c r="CS74" s="2"/>
      <c r="CT74" s="2"/>
      <c r="CU74" s="2"/>
      <c r="CV74" s="2"/>
    </row>
    <row r="75" spans="1:100" ht="18" customHeight="1">
      <c r="A75" s="8"/>
      <c r="B75" s="544">
        <f>IF(Ergebniseingabe!K69="","",Ergebniseingabe!K69)</f>
      </c>
      <c r="C75" s="544"/>
      <c r="D75" s="544"/>
      <c r="E75" s="544"/>
      <c r="F75" s="544">
        <f>IF(Ergebniseingabe!N69="","",Ergebniseingabe!N69)</f>
      </c>
      <c r="G75" s="544"/>
      <c r="H75" s="544"/>
      <c r="I75" s="6"/>
      <c r="J75" s="632">
        <f>Ergebniseingabe!P69</f>
      </c>
      <c r="K75" s="633"/>
      <c r="L75" s="634" t="str">
        <f>Ergebniseingabe!R69</f>
        <v>A2</v>
      </c>
      <c r="M75" s="635"/>
      <c r="N75" s="635"/>
      <c r="O75" s="635"/>
      <c r="P75" s="635"/>
      <c r="Q75" s="635"/>
      <c r="R75" s="635"/>
      <c r="S75" s="635"/>
      <c r="T75" s="635"/>
      <c r="U75" s="635"/>
      <c r="V75" s="635"/>
      <c r="W75" s="635"/>
      <c r="X75" s="635"/>
      <c r="Y75" s="635"/>
      <c r="Z75" s="635"/>
      <c r="AA75" s="635"/>
      <c r="AB75" s="635"/>
      <c r="AC75" s="635"/>
      <c r="AD75" s="635"/>
      <c r="AE75" s="635"/>
      <c r="AF75" s="635"/>
      <c r="AG75" s="636">
        <f>Ergebniseingabe!AM69</f>
      </c>
      <c r="AH75" s="636"/>
      <c r="AI75" s="637"/>
      <c r="AJ75" s="638"/>
      <c r="AK75" s="638"/>
      <c r="AL75" s="638"/>
      <c r="AM75" s="576">
        <f>Ergebniseingabe!AS69</f>
      </c>
      <c r="AN75" s="576"/>
      <c r="AO75" s="576"/>
      <c r="AP75" s="576">
        <f>Ergebniseingabe!AV69</f>
      </c>
      <c r="AQ75" s="576"/>
      <c r="AR75" s="576"/>
      <c r="AS75" s="576">
        <f>Ergebniseingabe!AY69</f>
      </c>
      <c r="AT75" s="576"/>
      <c r="AU75" s="576"/>
      <c r="AV75" s="639">
        <f>Ergebniseingabe!BB69</f>
      </c>
      <c r="AW75" s="636"/>
      <c r="AX75" s="636"/>
      <c r="AY75" s="636">
        <f>Ergebniseingabe!BE69</f>
      </c>
      <c r="AZ75" s="637"/>
      <c r="BA75" s="576">
        <f>Ergebniseingabe!BG69</f>
      </c>
      <c r="BB75" s="576"/>
      <c r="BC75" s="576">
        <f>Ergebniseingabe!BI69</f>
      </c>
      <c r="BD75" s="576"/>
      <c r="BE75" s="576">
        <f>Ergebniseingabe!BK69</f>
      </c>
      <c r="BF75" s="576"/>
      <c r="BG75" s="576">
        <f>Ergebniseingabe!BM69</f>
      </c>
      <c r="BH75" s="577"/>
      <c r="BI75" s="94">
        <f>Ergebniseingabe!BO69</f>
      </c>
      <c r="BJ75" s="578">
        <f>Ergebniseingabe!BP69</f>
      </c>
      <c r="BK75" s="576"/>
      <c r="BL75" s="640">
        <f>Ergebniseingabe!BR69</f>
      </c>
      <c r="BM75" s="640"/>
      <c r="BN75" s="640"/>
      <c r="BO75" s="640">
        <f>Ergebniseingabe!BU69</f>
      </c>
      <c r="BP75" s="640"/>
      <c r="BQ75" s="641"/>
      <c r="BR75" s="6"/>
      <c r="BS75" s="6"/>
      <c r="BT75" s="6"/>
      <c r="BW75" s="5"/>
      <c r="BX75" s="5"/>
      <c r="BY75" s="5"/>
      <c r="CE75" s="6"/>
      <c r="CF75" s="6"/>
      <c r="CG75" s="6"/>
      <c r="CH75" s="6"/>
      <c r="CI75" s="6"/>
      <c r="CJ75" s="7"/>
      <c r="CK75" s="7"/>
      <c r="CL75" s="7"/>
      <c r="CS75" s="2"/>
      <c r="CT75" s="2"/>
      <c r="CU75" s="2"/>
      <c r="CV75" s="2"/>
    </row>
    <row r="76" spans="1:100" ht="18" customHeight="1">
      <c r="A76" s="8"/>
      <c r="B76" s="544">
        <f>IF(Ergebniseingabe!K70="","",Ergebniseingabe!K70)</f>
      </c>
      <c r="C76" s="544"/>
      <c r="D76" s="544"/>
      <c r="E76" s="544"/>
      <c r="F76" s="544">
        <f>IF(Ergebniseingabe!N70="","",Ergebniseingabe!N70)</f>
      </c>
      <c r="G76" s="544"/>
      <c r="H76" s="544"/>
      <c r="I76" s="6"/>
      <c r="J76" s="632">
        <f>Ergebniseingabe!P70</f>
      </c>
      <c r="K76" s="633"/>
      <c r="L76" s="634" t="str">
        <f>Ergebniseingabe!R70</f>
        <v>A3</v>
      </c>
      <c r="M76" s="635"/>
      <c r="N76" s="635"/>
      <c r="O76" s="635"/>
      <c r="P76" s="635"/>
      <c r="Q76" s="635"/>
      <c r="R76" s="635"/>
      <c r="S76" s="635"/>
      <c r="T76" s="635"/>
      <c r="U76" s="635"/>
      <c r="V76" s="635"/>
      <c r="W76" s="635"/>
      <c r="X76" s="635"/>
      <c r="Y76" s="635"/>
      <c r="Z76" s="635"/>
      <c r="AA76" s="635"/>
      <c r="AB76" s="635"/>
      <c r="AC76" s="635"/>
      <c r="AD76" s="635"/>
      <c r="AE76" s="635"/>
      <c r="AF76" s="635"/>
      <c r="AG76" s="636">
        <f>Ergebniseingabe!AM70</f>
      </c>
      <c r="AH76" s="636"/>
      <c r="AI76" s="637"/>
      <c r="AJ76" s="576">
        <f>Ergebniseingabe!AP70</f>
      </c>
      <c r="AK76" s="576"/>
      <c r="AL76" s="576"/>
      <c r="AM76" s="638"/>
      <c r="AN76" s="638"/>
      <c r="AO76" s="638"/>
      <c r="AP76" s="576">
        <f>Ergebniseingabe!AV70</f>
      </c>
      <c r="AQ76" s="576"/>
      <c r="AR76" s="576"/>
      <c r="AS76" s="576">
        <f>Ergebniseingabe!AY70</f>
      </c>
      <c r="AT76" s="576"/>
      <c r="AU76" s="576"/>
      <c r="AV76" s="639">
        <f>Ergebniseingabe!BB70</f>
      </c>
      <c r="AW76" s="636"/>
      <c r="AX76" s="636"/>
      <c r="AY76" s="636">
        <f>Ergebniseingabe!BE70</f>
      </c>
      <c r="AZ76" s="637"/>
      <c r="BA76" s="576">
        <f>Ergebniseingabe!BG70</f>
      </c>
      <c r="BB76" s="576"/>
      <c r="BC76" s="576">
        <f>Ergebniseingabe!BI70</f>
      </c>
      <c r="BD76" s="576"/>
      <c r="BE76" s="576">
        <f>Ergebniseingabe!BK70</f>
      </c>
      <c r="BF76" s="576"/>
      <c r="BG76" s="576">
        <f>Ergebniseingabe!BM70</f>
      </c>
      <c r="BH76" s="577"/>
      <c r="BI76" s="94">
        <f>Ergebniseingabe!BO70</f>
      </c>
      <c r="BJ76" s="578">
        <f>Ergebniseingabe!BP70</f>
      </c>
      <c r="BK76" s="576"/>
      <c r="BL76" s="640">
        <f>Ergebniseingabe!BR70</f>
      </c>
      <c r="BM76" s="640"/>
      <c r="BN76" s="640"/>
      <c r="BO76" s="640">
        <f>Ergebniseingabe!BU70</f>
      </c>
      <c r="BP76" s="640"/>
      <c r="BQ76" s="641"/>
      <c r="BR76" s="6"/>
      <c r="BS76" s="6"/>
      <c r="BT76" s="6"/>
      <c r="BW76" s="5"/>
      <c r="BX76" s="5"/>
      <c r="BY76" s="5"/>
      <c r="CE76" s="6"/>
      <c r="CF76" s="6"/>
      <c r="CG76" s="6"/>
      <c r="CH76" s="6"/>
      <c r="CI76" s="6"/>
      <c r="CJ76" s="7"/>
      <c r="CK76" s="7"/>
      <c r="CL76" s="7"/>
      <c r="CS76" s="2"/>
      <c r="CT76" s="2"/>
      <c r="CU76" s="2"/>
      <c r="CV76" s="2"/>
    </row>
    <row r="77" spans="1:100" ht="18" customHeight="1">
      <c r="A77" s="8"/>
      <c r="B77" s="544">
        <f>IF(Ergebniseingabe!K71="","",Ergebniseingabe!K71)</f>
      </c>
      <c r="C77" s="544"/>
      <c r="D77" s="544"/>
      <c r="E77" s="544"/>
      <c r="F77" s="544">
        <f>IF(Ergebniseingabe!N71="","",Ergebniseingabe!N71)</f>
      </c>
      <c r="G77" s="544"/>
      <c r="H77" s="544"/>
      <c r="I77" s="6"/>
      <c r="J77" s="632">
        <f>Ergebniseingabe!P71</f>
      </c>
      <c r="K77" s="633"/>
      <c r="L77" s="634" t="str">
        <f>Ergebniseingabe!R71</f>
        <v>A4</v>
      </c>
      <c r="M77" s="635"/>
      <c r="N77" s="635"/>
      <c r="O77" s="635"/>
      <c r="P77" s="635"/>
      <c r="Q77" s="635"/>
      <c r="R77" s="635"/>
      <c r="S77" s="635"/>
      <c r="T77" s="635"/>
      <c r="U77" s="635"/>
      <c r="V77" s="635"/>
      <c r="W77" s="635"/>
      <c r="X77" s="635"/>
      <c r="Y77" s="635"/>
      <c r="Z77" s="635"/>
      <c r="AA77" s="635"/>
      <c r="AB77" s="635"/>
      <c r="AC77" s="635"/>
      <c r="AD77" s="635"/>
      <c r="AE77" s="635"/>
      <c r="AF77" s="635"/>
      <c r="AG77" s="636">
        <f>Ergebniseingabe!AM71</f>
      </c>
      <c r="AH77" s="636"/>
      <c r="AI77" s="637"/>
      <c r="AJ77" s="576">
        <f>Ergebniseingabe!AP71</f>
      </c>
      <c r="AK77" s="576"/>
      <c r="AL77" s="576"/>
      <c r="AM77" s="576">
        <f>Ergebniseingabe!AS71</f>
      </c>
      <c r="AN77" s="576"/>
      <c r="AO77" s="576"/>
      <c r="AP77" s="638"/>
      <c r="AQ77" s="638"/>
      <c r="AR77" s="638"/>
      <c r="AS77" s="576">
        <f>Ergebniseingabe!AY71</f>
      </c>
      <c r="AT77" s="576"/>
      <c r="AU77" s="576"/>
      <c r="AV77" s="639">
        <f>Ergebniseingabe!BB71</f>
      </c>
      <c r="AW77" s="636"/>
      <c r="AX77" s="636"/>
      <c r="AY77" s="636">
        <f>Ergebniseingabe!BE71</f>
      </c>
      <c r="AZ77" s="637"/>
      <c r="BA77" s="576">
        <f>Ergebniseingabe!BG71</f>
      </c>
      <c r="BB77" s="576"/>
      <c r="BC77" s="576">
        <f>Ergebniseingabe!BI71</f>
      </c>
      <c r="BD77" s="576"/>
      <c r="BE77" s="576">
        <f>Ergebniseingabe!BK71</f>
      </c>
      <c r="BF77" s="576"/>
      <c r="BG77" s="576">
        <f>Ergebniseingabe!BM71</f>
      </c>
      <c r="BH77" s="577"/>
      <c r="BI77" s="94">
        <f>Ergebniseingabe!BO71</f>
      </c>
      <c r="BJ77" s="578">
        <f>Ergebniseingabe!BP71</f>
      </c>
      <c r="BK77" s="576"/>
      <c r="BL77" s="640">
        <f>Ergebniseingabe!BR71</f>
      </c>
      <c r="BM77" s="640"/>
      <c r="BN77" s="640"/>
      <c r="BO77" s="640">
        <f>Ergebniseingabe!BU71</f>
      </c>
      <c r="BP77" s="640"/>
      <c r="BQ77" s="641"/>
      <c r="BR77" s="6"/>
      <c r="BS77" s="6"/>
      <c r="BT77" s="6"/>
      <c r="BW77" s="5"/>
      <c r="BX77" s="5"/>
      <c r="BY77" s="5"/>
      <c r="CE77" s="6"/>
      <c r="CF77" s="6"/>
      <c r="CG77" s="6"/>
      <c r="CH77" s="6"/>
      <c r="CI77" s="6"/>
      <c r="CJ77" s="7"/>
      <c r="CK77" s="7"/>
      <c r="CL77" s="7"/>
      <c r="CS77" s="2"/>
      <c r="CT77" s="2"/>
      <c r="CU77" s="2"/>
      <c r="CV77" s="2"/>
    </row>
    <row r="78" spans="1:100" ht="18" customHeight="1">
      <c r="A78" s="8"/>
      <c r="B78" s="544">
        <f>IF(Ergebniseingabe!K72="","",Ergebniseingabe!K72)</f>
      </c>
      <c r="C78" s="544"/>
      <c r="D78" s="544"/>
      <c r="E78" s="544"/>
      <c r="F78" s="544">
        <f>IF(Ergebniseingabe!N72="","",Ergebniseingabe!N72)</f>
      </c>
      <c r="G78" s="544"/>
      <c r="H78" s="544"/>
      <c r="I78" s="6"/>
      <c r="J78" s="632">
        <f>Ergebniseingabe!P72</f>
      </c>
      <c r="K78" s="633"/>
      <c r="L78" s="634" t="str">
        <f>Ergebniseingabe!R72</f>
        <v>A5</v>
      </c>
      <c r="M78" s="635"/>
      <c r="N78" s="635"/>
      <c r="O78" s="635"/>
      <c r="P78" s="635"/>
      <c r="Q78" s="635"/>
      <c r="R78" s="635"/>
      <c r="S78" s="635"/>
      <c r="T78" s="635"/>
      <c r="U78" s="635"/>
      <c r="V78" s="635"/>
      <c r="W78" s="635"/>
      <c r="X78" s="635"/>
      <c r="Y78" s="635"/>
      <c r="Z78" s="635"/>
      <c r="AA78" s="635"/>
      <c r="AB78" s="635"/>
      <c r="AC78" s="635"/>
      <c r="AD78" s="635"/>
      <c r="AE78" s="635"/>
      <c r="AF78" s="635"/>
      <c r="AG78" s="636">
        <f>Ergebniseingabe!AM72</f>
      </c>
      <c r="AH78" s="636"/>
      <c r="AI78" s="637"/>
      <c r="AJ78" s="576">
        <f>Ergebniseingabe!AP72</f>
      </c>
      <c r="AK78" s="576"/>
      <c r="AL78" s="576"/>
      <c r="AM78" s="576">
        <f>Ergebniseingabe!AS72</f>
      </c>
      <c r="AN78" s="576"/>
      <c r="AO78" s="576"/>
      <c r="AP78" s="576">
        <f>Ergebniseingabe!AV72</f>
      </c>
      <c r="AQ78" s="576"/>
      <c r="AR78" s="576"/>
      <c r="AS78" s="638"/>
      <c r="AT78" s="638"/>
      <c r="AU78" s="638"/>
      <c r="AV78" s="639">
        <f>Ergebniseingabe!BB72</f>
      </c>
      <c r="AW78" s="636"/>
      <c r="AX78" s="636"/>
      <c r="AY78" s="636">
        <f>Ergebniseingabe!BE72</f>
      </c>
      <c r="AZ78" s="637"/>
      <c r="BA78" s="576">
        <f>Ergebniseingabe!BG72</f>
      </c>
      <c r="BB78" s="576"/>
      <c r="BC78" s="576">
        <f>Ergebniseingabe!BI72</f>
      </c>
      <c r="BD78" s="576"/>
      <c r="BE78" s="576">
        <f>Ergebniseingabe!BK72</f>
      </c>
      <c r="BF78" s="576"/>
      <c r="BG78" s="576">
        <f>Ergebniseingabe!BM72</f>
      </c>
      <c r="BH78" s="577"/>
      <c r="BI78" s="94">
        <f>Ergebniseingabe!BO72</f>
      </c>
      <c r="BJ78" s="578">
        <f>Ergebniseingabe!BP72</f>
      </c>
      <c r="BK78" s="576"/>
      <c r="BL78" s="640">
        <f>Ergebniseingabe!BR72</f>
      </c>
      <c r="BM78" s="640"/>
      <c r="BN78" s="640"/>
      <c r="BO78" s="640">
        <f>Ergebniseingabe!BU72</f>
      </c>
      <c r="BP78" s="640"/>
      <c r="BQ78" s="641"/>
      <c r="BR78" s="6"/>
      <c r="BS78" s="6"/>
      <c r="BT78" s="6"/>
      <c r="BW78" s="5"/>
      <c r="BX78" s="5"/>
      <c r="BY78" s="5"/>
      <c r="CE78" s="6"/>
      <c r="CF78" s="6"/>
      <c r="CG78" s="6"/>
      <c r="CH78" s="6"/>
      <c r="CI78" s="6"/>
      <c r="CJ78" s="7"/>
      <c r="CK78" s="7"/>
      <c r="CL78" s="7"/>
      <c r="CS78" s="2"/>
      <c r="CT78" s="2"/>
      <c r="CU78" s="2"/>
      <c r="CV78" s="2"/>
    </row>
    <row r="79" spans="1:100" ht="18" customHeight="1" thickBot="1">
      <c r="A79" s="8"/>
      <c r="B79" s="544">
        <f>IF(Ergebniseingabe!K73="","",Ergebniseingabe!K73)</f>
      </c>
      <c r="C79" s="544"/>
      <c r="D79" s="544"/>
      <c r="E79" s="544"/>
      <c r="F79" s="544">
        <f>IF(Ergebniseingabe!N73="","",Ergebniseingabe!N73)</f>
      </c>
      <c r="G79" s="544"/>
      <c r="H79" s="544"/>
      <c r="I79" s="6"/>
      <c r="J79" s="642">
        <f>Ergebniseingabe!P73</f>
      </c>
      <c r="K79" s="643"/>
      <c r="L79" s="644" t="str">
        <f>Ergebniseingabe!R73</f>
        <v>A6</v>
      </c>
      <c r="M79" s="645"/>
      <c r="N79" s="645"/>
      <c r="O79" s="645"/>
      <c r="P79" s="645"/>
      <c r="Q79" s="645"/>
      <c r="R79" s="645"/>
      <c r="S79" s="645"/>
      <c r="T79" s="645"/>
      <c r="U79" s="645"/>
      <c r="V79" s="645"/>
      <c r="W79" s="645"/>
      <c r="X79" s="645"/>
      <c r="Y79" s="645"/>
      <c r="Z79" s="645"/>
      <c r="AA79" s="645"/>
      <c r="AB79" s="645"/>
      <c r="AC79" s="645"/>
      <c r="AD79" s="645"/>
      <c r="AE79" s="645"/>
      <c r="AF79" s="645"/>
      <c r="AG79" s="646">
        <f>Ergebniseingabe!AM73</f>
      </c>
      <c r="AH79" s="646"/>
      <c r="AI79" s="647"/>
      <c r="AJ79" s="648">
        <f>Ergebniseingabe!AP73</f>
      </c>
      <c r="AK79" s="648"/>
      <c r="AL79" s="648"/>
      <c r="AM79" s="648">
        <f>Ergebniseingabe!AS73</f>
      </c>
      <c r="AN79" s="648"/>
      <c r="AO79" s="648"/>
      <c r="AP79" s="648">
        <f>Ergebniseingabe!AV73</f>
      </c>
      <c r="AQ79" s="648"/>
      <c r="AR79" s="648"/>
      <c r="AS79" s="648">
        <f>Ergebniseingabe!AY73</f>
      </c>
      <c r="AT79" s="648"/>
      <c r="AU79" s="648"/>
      <c r="AV79" s="658"/>
      <c r="AW79" s="659"/>
      <c r="AX79" s="659"/>
      <c r="AY79" s="646">
        <f>Ergebniseingabe!BE73</f>
      </c>
      <c r="AZ79" s="647"/>
      <c r="BA79" s="648">
        <f>Ergebniseingabe!BG73</f>
      </c>
      <c r="BB79" s="648"/>
      <c r="BC79" s="648">
        <f>Ergebniseingabe!BI73</f>
      </c>
      <c r="BD79" s="648"/>
      <c r="BE79" s="648">
        <f>Ergebniseingabe!BK73</f>
      </c>
      <c r="BF79" s="648"/>
      <c r="BG79" s="648">
        <f>Ergebniseingabe!BM73</f>
      </c>
      <c r="BH79" s="651"/>
      <c r="BI79" s="95">
        <f>Ergebniseingabe!BO73</f>
      </c>
      <c r="BJ79" s="663">
        <f>Ergebniseingabe!BP73</f>
      </c>
      <c r="BK79" s="648"/>
      <c r="BL79" s="649">
        <f>Ergebniseingabe!BR73</f>
      </c>
      <c r="BM79" s="649"/>
      <c r="BN79" s="649"/>
      <c r="BO79" s="649">
        <f>Ergebniseingabe!BU73</f>
      </c>
      <c r="BP79" s="649"/>
      <c r="BQ79" s="650"/>
      <c r="BR79" s="6"/>
      <c r="BS79" s="6"/>
      <c r="BT79" s="6"/>
      <c r="BW79" s="5"/>
      <c r="BX79" s="5"/>
      <c r="BY79" s="5"/>
      <c r="CE79" s="6"/>
      <c r="CF79" s="6"/>
      <c r="CG79" s="6"/>
      <c r="CH79" s="6"/>
      <c r="CI79" s="6"/>
      <c r="CJ79" s="7"/>
      <c r="CK79" s="7"/>
      <c r="CL79" s="7"/>
      <c r="CS79" s="2"/>
      <c r="CT79" s="2"/>
      <c r="CU79" s="2"/>
      <c r="CV79" s="2"/>
    </row>
    <row r="80" spans="1:100" ht="15.75" customHeight="1">
      <c r="A80" s="8"/>
      <c r="C80" s="96"/>
      <c r="D80" s="96"/>
      <c r="E80" s="96"/>
      <c r="F80" s="96"/>
      <c r="G80" s="96"/>
      <c r="H80" s="96"/>
      <c r="I80" s="6"/>
      <c r="J80" s="42"/>
      <c r="K80" s="42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6"/>
      <c r="BG80" s="46"/>
      <c r="BH80" s="46"/>
      <c r="BI80" s="45"/>
      <c r="BJ80" s="45"/>
      <c r="BK80" s="45"/>
      <c r="BL80" s="8"/>
      <c r="BM80" s="8"/>
      <c r="BN80" s="8"/>
      <c r="BO80" s="8"/>
      <c r="BP80" s="8"/>
      <c r="BQ80" s="8"/>
      <c r="BR80" s="6"/>
      <c r="BS80" s="6"/>
      <c r="BT80" s="6"/>
      <c r="BW80" s="5"/>
      <c r="BX80" s="5"/>
      <c r="BY80" s="5"/>
      <c r="CE80" s="6"/>
      <c r="CF80" s="6"/>
      <c r="CG80" s="6"/>
      <c r="CH80" s="6"/>
      <c r="CI80" s="6"/>
      <c r="CJ80" s="7"/>
      <c r="CK80" s="7"/>
      <c r="CL80" s="7"/>
      <c r="CS80" s="2"/>
      <c r="CT80" s="2"/>
      <c r="CU80" s="2"/>
      <c r="CV80" s="2"/>
    </row>
    <row r="81" spans="1:100" ht="15.75" customHeight="1" thickBot="1">
      <c r="A81" s="8"/>
      <c r="C81" s="96"/>
      <c r="D81" s="96"/>
      <c r="E81" s="96"/>
      <c r="F81" s="96"/>
      <c r="G81" s="96"/>
      <c r="H81" s="96"/>
      <c r="I81" s="6"/>
      <c r="J81" s="42"/>
      <c r="K81" s="42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6"/>
      <c r="BG81" s="46"/>
      <c r="BH81" s="46"/>
      <c r="BI81" s="45"/>
      <c r="BJ81" s="45"/>
      <c r="BK81" s="45"/>
      <c r="BL81" s="8"/>
      <c r="BM81" s="8"/>
      <c r="BN81" s="8"/>
      <c r="BO81" s="8"/>
      <c r="BP81" s="8"/>
      <c r="BQ81" s="8"/>
      <c r="BR81" s="6"/>
      <c r="BS81" s="6"/>
      <c r="BT81" s="6"/>
      <c r="BW81" s="5"/>
      <c r="BX81" s="5"/>
      <c r="BY81" s="5"/>
      <c r="CE81" s="6"/>
      <c r="CF81" s="6"/>
      <c r="CG81" s="6"/>
      <c r="CH81" s="6"/>
      <c r="CI81" s="6"/>
      <c r="CJ81" s="7"/>
      <c r="CK81" s="7"/>
      <c r="CL81" s="7"/>
      <c r="CS81" s="2"/>
      <c r="CT81" s="2"/>
      <c r="CU81" s="2"/>
      <c r="CV81" s="2"/>
    </row>
    <row r="82" spans="1:100" ht="15.75" customHeight="1">
      <c r="A82" s="8"/>
      <c r="C82" s="96"/>
      <c r="D82" s="96"/>
      <c r="E82" s="96"/>
      <c r="F82" s="96"/>
      <c r="G82" s="96"/>
      <c r="H82" s="96"/>
      <c r="I82" s="6"/>
      <c r="J82" s="42"/>
      <c r="K82" s="42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664" t="str">
        <f>L90</f>
        <v>B1</v>
      </c>
      <c r="AH82" s="665"/>
      <c r="AI82" s="665"/>
      <c r="AJ82" s="652" t="str">
        <f>L91</f>
        <v>B2</v>
      </c>
      <c r="AK82" s="652"/>
      <c r="AL82" s="652"/>
      <c r="AM82" s="665" t="str">
        <f>L92</f>
        <v>B3</v>
      </c>
      <c r="AN82" s="665"/>
      <c r="AO82" s="665"/>
      <c r="AP82" s="652" t="str">
        <f>L93</f>
        <v>B4</v>
      </c>
      <c r="AQ82" s="652"/>
      <c r="AR82" s="652"/>
      <c r="AS82" s="652" t="str">
        <f>L94</f>
        <v>B5</v>
      </c>
      <c r="AT82" s="652"/>
      <c r="AU82" s="652"/>
      <c r="AV82" s="652" t="str">
        <f>L95</f>
        <v>B6</v>
      </c>
      <c r="AW82" s="652"/>
      <c r="AX82" s="655"/>
      <c r="AY82" s="45"/>
      <c r="AZ82" s="45"/>
      <c r="BA82" s="45"/>
      <c r="BB82" s="45"/>
      <c r="BC82" s="45"/>
      <c r="BD82" s="45"/>
      <c r="BE82" s="45"/>
      <c r="BF82" s="46"/>
      <c r="BG82" s="46"/>
      <c r="BH82" s="46"/>
      <c r="BI82" s="45"/>
      <c r="BJ82" s="45"/>
      <c r="BK82" s="45"/>
      <c r="BL82" s="8"/>
      <c r="BM82" s="8"/>
      <c r="BN82" s="8"/>
      <c r="BO82" s="8"/>
      <c r="BP82" s="8"/>
      <c r="BQ82" s="8"/>
      <c r="BR82" s="6"/>
      <c r="BS82" s="6"/>
      <c r="BT82" s="6"/>
      <c r="BW82" s="5"/>
      <c r="BX82" s="5"/>
      <c r="BY82" s="5"/>
      <c r="CE82" s="6"/>
      <c r="CF82" s="6"/>
      <c r="CG82" s="6"/>
      <c r="CH82" s="6"/>
      <c r="CI82" s="6"/>
      <c r="CJ82" s="7"/>
      <c r="CK82" s="7"/>
      <c r="CL82" s="7"/>
      <c r="CS82" s="2"/>
      <c r="CT82" s="2"/>
      <c r="CU82" s="2"/>
      <c r="CV82" s="2"/>
    </row>
    <row r="83" spans="1:100" ht="15.75" customHeight="1">
      <c r="A83" s="8"/>
      <c r="C83" s="96"/>
      <c r="D83" s="96"/>
      <c r="E83" s="96"/>
      <c r="F83" s="96"/>
      <c r="G83" s="96"/>
      <c r="H83" s="96"/>
      <c r="I83" s="6"/>
      <c r="J83" s="42"/>
      <c r="K83" s="42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666"/>
      <c r="AH83" s="667"/>
      <c r="AI83" s="667"/>
      <c r="AJ83" s="653"/>
      <c r="AK83" s="653"/>
      <c r="AL83" s="653"/>
      <c r="AM83" s="667"/>
      <c r="AN83" s="667"/>
      <c r="AO83" s="667"/>
      <c r="AP83" s="653"/>
      <c r="AQ83" s="653"/>
      <c r="AR83" s="653"/>
      <c r="AS83" s="653"/>
      <c r="AT83" s="653"/>
      <c r="AU83" s="653"/>
      <c r="AV83" s="653"/>
      <c r="AW83" s="653"/>
      <c r="AX83" s="656"/>
      <c r="AY83" s="45"/>
      <c r="AZ83" s="45"/>
      <c r="BA83" s="45"/>
      <c r="BB83" s="45"/>
      <c r="BC83" s="45"/>
      <c r="BD83" s="45"/>
      <c r="BE83" s="45"/>
      <c r="BF83" s="46"/>
      <c r="BG83" s="46"/>
      <c r="BH83" s="46"/>
      <c r="BI83" s="45"/>
      <c r="BJ83" s="45"/>
      <c r="BK83" s="45"/>
      <c r="BL83" s="8"/>
      <c r="BM83" s="8"/>
      <c r="BN83" s="8"/>
      <c r="BO83" s="8"/>
      <c r="BP83" s="8"/>
      <c r="BQ83" s="8"/>
      <c r="BR83" s="6"/>
      <c r="BS83" s="6"/>
      <c r="BT83" s="6"/>
      <c r="BW83" s="5"/>
      <c r="BX83" s="5"/>
      <c r="BY83" s="5"/>
      <c r="CE83" s="6"/>
      <c r="CF83" s="6"/>
      <c r="CG83" s="6"/>
      <c r="CH83" s="6"/>
      <c r="CI83" s="6"/>
      <c r="CJ83" s="7"/>
      <c r="CK83" s="7"/>
      <c r="CL83" s="7"/>
      <c r="CS83" s="2"/>
      <c r="CT83" s="2"/>
      <c r="CU83" s="2"/>
      <c r="CV83" s="2"/>
    </row>
    <row r="84" spans="1:100" ht="15.75" customHeight="1">
      <c r="A84" s="8"/>
      <c r="C84" s="96"/>
      <c r="D84" s="96"/>
      <c r="E84" s="96"/>
      <c r="F84" s="96"/>
      <c r="G84" s="96"/>
      <c r="H84" s="96"/>
      <c r="I84" s="6"/>
      <c r="J84" s="42"/>
      <c r="K84" s="42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666"/>
      <c r="AH84" s="667"/>
      <c r="AI84" s="667"/>
      <c r="AJ84" s="653"/>
      <c r="AK84" s="653"/>
      <c r="AL84" s="653"/>
      <c r="AM84" s="667"/>
      <c r="AN84" s="667"/>
      <c r="AO84" s="667"/>
      <c r="AP84" s="653"/>
      <c r="AQ84" s="653"/>
      <c r="AR84" s="653"/>
      <c r="AS84" s="653"/>
      <c r="AT84" s="653"/>
      <c r="AU84" s="653"/>
      <c r="AV84" s="653"/>
      <c r="AW84" s="653"/>
      <c r="AX84" s="656"/>
      <c r="AY84" s="45"/>
      <c r="AZ84" s="45"/>
      <c r="BA84" s="45"/>
      <c r="BB84" s="45"/>
      <c r="BC84" s="45"/>
      <c r="BD84" s="45"/>
      <c r="BE84" s="45"/>
      <c r="BF84" s="46"/>
      <c r="BG84" s="46"/>
      <c r="BH84" s="46"/>
      <c r="BI84" s="45"/>
      <c r="BJ84" s="45"/>
      <c r="BK84" s="45"/>
      <c r="BL84" s="8"/>
      <c r="BM84" s="8"/>
      <c r="BN84" s="8"/>
      <c r="BO84" s="8"/>
      <c r="BP84" s="8"/>
      <c r="BQ84" s="8"/>
      <c r="BR84" s="6"/>
      <c r="BS84" s="6"/>
      <c r="BT84" s="6"/>
      <c r="BW84" s="5"/>
      <c r="BX84" s="5"/>
      <c r="BY84" s="5"/>
      <c r="CE84" s="6"/>
      <c r="CF84" s="6"/>
      <c r="CG84" s="6"/>
      <c r="CH84" s="6"/>
      <c r="CI84" s="6"/>
      <c r="CJ84" s="7"/>
      <c r="CK84" s="7"/>
      <c r="CL84" s="7"/>
      <c r="CS84" s="2"/>
      <c r="CT84" s="2"/>
      <c r="CU84" s="2"/>
      <c r="CV84" s="2"/>
    </row>
    <row r="85" spans="1:100" ht="15.75" customHeight="1">
      <c r="A85" s="8"/>
      <c r="C85" s="96"/>
      <c r="D85" s="96"/>
      <c r="E85" s="96"/>
      <c r="F85" s="96"/>
      <c r="G85" s="96"/>
      <c r="H85" s="96"/>
      <c r="I85" s="6"/>
      <c r="J85" s="42"/>
      <c r="K85" s="42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666"/>
      <c r="AH85" s="667"/>
      <c r="AI85" s="667"/>
      <c r="AJ85" s="653"/>
      <c r="AK85" s="653"/>
      <c r="AL85" s="653"/>
      <c r="AM85" s="667"/>
      <c r="AN85" s="667"/>
      <c r="AO85" s="667"/>
      <c r="AP85" s="653"/>
      <c r="AQ85" s="653"/>
      <c r="AR85" s="653"/>
      <c r="AS85" s="653"/>
      <c r="AT85" s="653"/>
      <c r="AU85" s="653"/>
      <c r="AV85" s="653"/>
      <c r="AW85" s="653"/>
      <c r="AX85" s="656"/>
      <c r="AY85" s="45"/>
      <c r="AZ85" s="45"/>
      <c r="BA85" s="45"/>
      <c r="BB85" s="45"/>
      <c r="BC85" s="45"/>
      <c r="BD85" s="45"/>
      <c r="BE85" s="45"/>
      <c r="BF85" s="46"/>
      <c r="BG85" s="46"/>
      <c r="BH85" s="46"/>
      <c r="BI85" s="45"/>
      <c r="BJ85" s="45"/>
      <c r="BK85" s="45"/>
      <c r="BL85" s="8"/>
      <c r="BM85" s="8"/>
      <c r="BN85" s="8"/>
      <c r="BO85" s="8"/>
      <c r="BP85" s="8"/>
      <c r="BQ85" s="8"/>
      <c r="BR85" s="6"/>
      <c r="BS85" s="6"/>
      <c r="BT85" s="6"/>
      <c r="BW85" s="5"/>
      <c r="BX85" s="5"/>
      <c r="BY85" s="5"/>
      <c r="CE85" s="6"/>
      <c r="CF85" s="6"/>
      <c r="CG85" s="6"/>
      <c r="CH85" s="6"/>
      <c r="CI85" s="6"/>
      <c r="CJ85" s="7"/>
      <c r="CK85" s="7"/>
      <c r="CL85" s="7"/>
      <c r="CS85" s="2"/>
      <c r="CT85" s="2"/>
      <c r="CU85" s="2"/>
      <c r="CV85" s="2"/>
    </row>
    <row r="86" spans="1:100" ht="15.75" customHeight="1">
      <c r="A86" s="8"/>
      <c r="C86" s="96"/>
      <c r="D86" s="96"/>
      <c r="E86" s="96"/>
      <c r="F86" s="96"/>
      <c r="G86" s="96"/>
      <c r="H86" s="96"/>
      <c r="I86" s="6"/>
      <c r="J86" s="42"/>
      <c r="K86" s="4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666"/>
      <c r="AH86" s="667"/>
      <c r="AI86" s="667"/>
      <c r="AJ86" s="653"/>
      <c r="AK86" s="653"/>
      <c r="AL86" s="653"/>
      <c r="AM86" s="667"/>
      <c r="AN86" s="667"/>
      <c r="AO86" s="667"/>
      <c r="AP86" s="653"/>
      <c r="AQ86" s="653"/>
      <c r="AR86" s="653"/>
      <c r="AS86" s="653"/>
      <c r="AT86" s="653"/>
      <c r="AU86" s="653"/>
      <c r="AV86" s="653"/>
      <c r="AW86" s="653"/>
      <c r="AX86" s="656"/>
      <c r="AY86" s="45"/>
      <c r="AZ86" s="45"/>
      <c r="BA86" s="45"/>
      <c r="BB86" s="45"/>
      <c r="BC86" s="45"/>
      <c r="BD86" s="45"/>
      <c r="BE86" s="45"/>
      <c r="BF86" s="46"/>
      <c r="BG86" s="46"/>
      <c r="BH86" s="46"/>
      <c r="BI86" s="45"/>
      <c r="BJ86" s="45"/>
      <c r="BK86" s="45"/>
      <c r="BL86" s="8"/>
      <c r="BM86" s="8"/>
      <c r="BN86" s="8"/>
      <c r="BO86" s="8"/>
      <c r="BP86" s="8"/>
      <c r="BQ86" s="8"/>
      <c r="BR86" s="6"/>
      <c r="BS86" s="6"/>
      <c r="BT86" s="6"/>
      <c r="BW86" s="5"/>
      <c r="BX86" s="5"/>
      <c r="BY86" s="5"/>
      <c r="CE86" s="6"/>
      <c r="CF86" s="6"/>
      <c r="CG86" s="6"/>
      <c r="CH86" s="6"/>
      <c r="CI86" s="6"/>
      <c r="CJ86" s="7"/>
      <c r="CK86" s="7"/>
      <c r="CL86" s="7"/>
      <c r="CS86" s="2"/>
      <c r="CT86" s="2"/>
      <c r="CU86" s="2"/>
      <c r="CV86" s="2"/>
    </row>
    <row r="87" spans="1:100" ht="15.75" customHeight="1">
      <c r="A87" s="8"/>
      <c r="E87" s="97"/>
      <c r="F87" s="97"/>
      <c r="G87" s="97"/>
      <c r="H87" s="97"/>
      <c r="I87" s="6"/>
      <c r="J87" s="42"/>
      <c r="K87" s="42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666"/>
      <c r="AH87" s="667"/>
      <c r="AI87" s="667"/>
      <c r="AJ87" s="653"/>
      <c r="AK87" s="653"/>
      <c r="AL87" s="653"/>
      <c r="AM87" s="667"/>
      <c r="AN87" s="667"/>
      <c r="AO87" s="667"/>
      <c r="AP87" s="653"/>
      <c r="AQ87" s="653"/>
      <c r="AR87" s="653"/>
      <c r="AS87" s="653"/>
      <c r="AT87" s="653"/>
      <c r="AU87" s="653"/>
      <c r="AV87" s="653"/>
      <c r="AW87" s="653"/>
      <c r="AX87" s="656"/>
      <c r="AY87" s="45"/>
      <c r="AZ87" s="45"/>
      <c r="BA87" s="45"/>
      <c r="BB87" s="45"/>
      <c r="BC87" s="45"/>
      <c r="BD87" s="45"/>
      <c r="BE87" s="45"/>
      <c r="BF87" s="46"/>
      <c r="BG87" s="46"/>
      <c r="BH87" s="46"/>
      <c r="BI87" s="45"/>
      <c r="BJ87" s="45"/>
      <c r="BK87" s="45"/>
      <c r="BL87" s="8"/>
      <c r="BM87" s="8"/>
      <c r="BN87" s="8"/>
      <c r="BO87" s="8"/>
      <c r="BP87" s="8"/>
      <c r="BQ87" s="8"/>
      <c r="BR87" s="6"/>
      <c r="BS87" s="6"/>
      <c r="BT87" s="6"/>
      <c r="BW87" s="5"/>
      <c r="BX87" s="5"/>
      <c r="BY87" s="5"/>
      <c r="CE87" s="6"/>
      <c r="CF87" s="6"/>
      <c r="CG87" s="6"/>
      <c r="CH87" s="6"/>
      <c r="CI87" s="6"/>
      <c r="CJ87" s="7"/>
      <c r="CK87" s="7"/>
      <c r="CL87" s="7"/>
      <c r="CS87" s="2"/>
      <c r="CT87" s="2"/>
      <c r="CU87" s="2"/>
      <c r="CV87" s="2"/>
    </row>
    <row r="88" spans="1:100" ht="15.75" customHeight="1" thickBot="1">
      <c r="A88" s="8"/>
      <c r="C88" s="92" t="s">
        <v>22</v>
      </c>
      <c r="D88" s="92"/>
      <c r="E88" s="98"/>
      <c r="F88" s="98"/>
      <c r="G88" s="98"/>
      <c r="H88" s="98"/>
      <c r="I88" s="6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8"/>
      <c r="Y88" s="48"/>
      <c r="Z88" s="48"/>
      <c r="AA88" s="48"/>
      <c r="AB88" s="48"/>
      <c r="AC88" s="48"/>
      <c r="AD88" s="49"/>
      <c r="AE88" s="50"/>
      <c r="AF88" s="50"/>
      <c r="AG88" s="666"/>
      <c r="AH88" s="667"/>
      <c r="AI88" s="667"/>
      <c r="AJ88" s="653"/>
      <c r="AK88" s="653"/>
      <c r="AL88" s="653"/>
      <c r="AM88" s="667"/>
      <c r="AN88" s="667"/>
      <c r="AO88" s="667"/>
      <c r="AP88" s="653"/>
      <c r="AQ88" s="653"/>
      <c r="AR88" s="653"/>
      <c r="AS88" s="653"/>
      <c r="AT88" s="653"/>
      <c r="AU88" s="653"/>
      <c r="AV88" s="653"/>
      <c r="AW88" s="653"/>
      <c r="AX88" s="656"/>
      <c r="AY88" s="51"/>
      <c r="BA88" s="52"/>
      <c r="BB88" s="47"/>
      <c r="BC88" s="47"/>
      <c r="BD88" s="47"/>
      <c r="BE88" s="47"/>
      <c r="BF88" s="47"/>
      <c r="BG88" s="47"/>
      <c r="BH88" s="47"/>
      <c r="BI88" s="51"/>
      <c r="BJ88" s="1"/>
      <c r="BK88" s="8"/>
      <c r="BL88" s="8"/>
      <c r="BM88" s="8"/>
      <c r="BN88" s="8"/>
      <c r="BO88" s="8"/>
      <c r="BP88" s="8"/>
      <c r="BQ88" s="8"/>
      <c r="BR88" s="6"/>
      <c r="BS88" s="6"/>
      <c r="BT88" s="6"/>
      <c r="BW88" s="5"/>
      <c r="BX88" s="5"/>
      <c r="BY88" s="5"/>
      <c r="CE88" s="6"/>
      <c r="CF88" s="6"/>
      <c r="CG88" s="6"/>
      <c r="CH88" s="6"/>
      <c r="CI88" s="6"/>
      <c r="CJ88" s="7"/>
      <c r="CK88" s="7"/>
      <c r="CL88" s="7"/>
      <c r="CS88" s="2"/>
      <c r="CT88" s="2"/>
      <c r="CU88" s="2"/>
      <c r="CV88" s="2"/>
    </row>
    <row r="89" spans="1:100" ht="18" customHeight="1" thickBot="1">
      <c r="A89" s="8"/>
      <c r="B89" s="619" t="s">
        <v>26</v>
      </c>
      <c r="C89" s="619"/>
      <c r="D89" s="619"/>
      <c r="E89" s="619"/>
      <c r="F89" s="619" t="s">
        <v>27</v>
      </c>
      <c r="G89" s="619"/>
      <c r="H89" s="619"/>
      <c r="I89" s="6"/>
      <c r="J89" s="660" t="str">
        <f>Ergebniseingabe!P83</f>
        <v>Gruppe B</v>
      </c>
      <c r="K89" s="661"/>
      <c r="L89" s="661"/>
      <c r="M89" s="661"/>
      <c r="N89" s="661"/>
      <c r="O89" s="661"/>
      <c r="P89" s="661"/>
      <c r="Q89" s="661"/>
      <c r="R89" s="661"/>
      <c r="S89" s="661"/>
      <c r="T89" s="661"/>
      <c r="U89" s="661"/>
      <c r="V89" s="661"/>
      <c r="W89" s="661"/>
      <c r="X89" s="661"/>
      <c r="Y89" s="661"/>
      <c r="Z89" s="661"/>
      <c r="AA89" s="661"/>
      <c r="AB89" s="661"/>
      <c r="AC89" s="661"/>
      <c r="AD89" s="661"/>
      <c r="AE89" s="661"/>
      <c r="AF89" s="661"/>
      <c r="AG89" s="668"/>
      <c r="AH89" s="669"/>
      <c r="AI89" s="669"/>
      <c r="AJ89" s="654"/>
      <c r="AK89" s="654"/>
      <c r="AL89" s="654"/>
      <c r="AM89" s="669"/>
      <c r="AN89" s="669"/>
      <c r="AO89" s="669"/>
      <c r="AP89" s="654"/>
      <c r="AQ89" s="654"/>
      <c r="AR89" s="654"/>
      <c r="AS89" s="654"/>
      <c r="AT89" s="654"/>
      <c r="AU89" s="654"/>
      <c r="AV89" s="654"/>
      <c r="AW89" s="654"/>
      <c r="AX89" s="657"/>
      <c r="AY89" s="662" t="s">
        <v>28</v>
      </c>
      <c r="AZ89" s="574"/>
      <c r="BA89" s="574" t="s">
        <v>29</v>
      </c>
      <c r="BB89" s="574"/>
      <c r="BC89" s="574" t="s">
        <v>30</v>
      </c>
      <c r="BD89" s="574"/>
      <c r="BE89" s="574" t="s">
        <v>31</v>
      </c>
      <c r="BF89" s="574"/>
      <c r="BG89" s="574" t="s">
        <v>32</v>
      </c>
      <c r="BH89" s="574"/>
      <c r="BI89" s="574"/>
      <c r="BJ89" s="574"/>
      <c r="BK89" s="574"/>
      <c r="BL89" s="574" t="s">
        <v>33</v>
      </c>
      <c r="BM89" s="574"/>
      <c r="BN89" s="574"/>
      <c r="BO89" s="574" t="s">
        <v>34</v>
      </c>
      <c r="BP89" s="574"/>
      <c r="BQ89" s="670"/>
      <c r="BR89" s="6"/>
      <c r="BS89" s="6"/>
      <c r="BT89" s="6"/>
      <c r="BW89" s="5"/>
      <c r="BX89" s="5"/>
      <c r="BY89" s="5"/>
      <c r="CE89" s="6"/>
      <c r="CF89" s="6"/>
      <c r="CG89" s="6"/>
      <c r="CH89" s="6"/>
      <c r="CI89" s="6"/>
      <c r="CJ89" s="7"/>
      <c r="CK89" s="7"/>
      <c r="CL89" s="7"/>
      <c r="CS89" s="2"/>
      <c r="CT89" s="2"/>
      <c r="CU89" s="2"/>
      <c r="CV89" s="2"/>
    </row>
    <row r="90" spans="1:100" ht="18" customHeight="1">
      <c r="A90" s="8"/>
      <c r="B90" s="544">
        <f>IF(Ergebniseingabe!K84="","",Ergebniseingabe!K84)</f>
      </c>
      <c r="C90" s="544"/>
      <c r="D90" s="544"/>
      <c r="E90" s="544"/>
      <c r="F90" s="544">
        <f>IF(Ergebniseingabe!N84="","",Ergebniseingabe!N84)</f>
      </c>
      <c r="G90" s="544"/>
      <c r="H90" s="544"/>
      <c r="I90" s="6"/>
      <c r="J90" s="620">
        <f>Ergebniseingabe!P84</f>
      </c>
      <c r="K90" s="621"/>
      <c r="L90" s="622" t="str">
        <f>Ergebniseingabe!R84</f>
        <v>B1</v>
      </c>
      <c r="M90" s="623"/>
      <c r="N90" s="623"/>
      <c r="O90" s="623"/>
      <c r="P90" s="623"/>
      <c r="Q90" s="623"/>
      <c r="R90" s="623"/>
      <c r="S90" s="623"/>
      <c r="T90" s="623"/>
      <c r="U90" s="623"/>
      <c r="V90" s="623"/>
      <c r="W90" s="623"/>
      <c r="X90" s="623"/>
      <c r="Y90" s="623"/>
      <c r="Z90" s="623"/>
      <c r="AA90" s="623"/>
      <c r="AB90" s="623"/>
      <c r="AC90" s="623"/>
      <c r="AD90" s="623"/>
      <c r="AE90" s="623"/>
      <c r="AF90" s="623"/>
      <c r="AG90" s="624"/>
      <c r="AH90" s="624"/>
      <c r="AI90" s="625"/>
      <c r="AJ90" s="575">
        <f>Ergebniseingabe!AP84</f>
      </c>
      <c r="AK90" s="575"/>
      <c r="AL90" s="575"/>
      <c r="AM90" s="575">
        <f>Ergebniseingabe!AS84</f>
      </c>
      <c r="AN90" s="575"/>
      <c r="AO90" s="575"/>
      <c r="AP90" s="575">
        <f>Ergebniseingabe!AV84</f>
      </c>
      <c r="AQ90" s="575"/>
      <c r="AR90" s="575"/>
      <c r="AS90" s="575">
        <f>Ergebniseingabe!AY84</f>
      </c>
      <c r="AT90" s="575"/>
      <c r="AU90" s="575"/>
      <c r="AV90" s="613">
        <f>Ergebniseingabe!BB84</f>
      </c>
      <c r="AW90" s="614"/>
      <c r="AX90" s="614"/>
      <c r="AY90" s="614">
        <f>Ergebniseingabe!BE84</f>
      </c>
      <c r="AZ90" s="626"/>
      <c r="BA90" s="575">
        <f>Ergebniseingabe!BG84</f>
      </c>
      <c r="BB90" s="575"/>
      <c r="BC90" s="575">
        <f>Ergebniseingabe!BI84</f>
      </c>
      <c r="BD90" s="575"/>
      <c r="BE90" s="575">
        <f>Ergebniseingabe!BK84</f>
      </c>
      <c r="BF90" s="575"/>
      <c r="BG90" s="575">
        <f>Ergebniseingabe!BM84</f>
      </c>
      <c r="BH90" s="629"/>
      <c r="BI90" s="93">
        <f>Ergebniseingabe!BO84</f>
      </c>
      <c r="BJ90" s="628">
        <f>Ergebniseingabe!BP84</f>
      </c>
      <c r="BK90" s="575"/>
      <c r="BL90" s="630">
        <f>Ergebniseingabe!BR84</f>
      </c>
      <c r="BM90" s="630"/>
      <c r="BN90" s="630"/>
      <c r="BO90" s="630">
        <f>Ergebniseingabe!BU84</f>
      </c>
      <c r="BP90" s="630"/>
      <c r="BQ90" s="631"/>
      <c r="BR90" s="6"/>
      <c r="BS90" s="6"/>
      <c r="BT90" s="6"/>
      <c r="BW90" s="5"/>
      <c r="BX90" s="5"/>
      <c r="BY90" s="5"/>
      <c r="CE90" s="6"/>
      <c r="CF90" s="6"/>
      <c r="CG90" s="6"/>
      <c r="CH90" s="6"/>
      <c r="CI90" s="6"/>
      <c r="CJ90" s="7"/>
      <c r="CK90" s="7"/>
      <c r="CL90" s="7"/>
      <c r="CS90" s="2"/>
      <c r="CT90" s="2"/>
      <c r="CU90" s="2"/>
      <c r="CV90" s="2"/>
    </row>
    <row r="91" spans="1:100" ht="18" customHeight="1">
      <c r="A91" s="8"/>
      <c r="B91" s="544">
        <f>IF(Ergebniseingabe!K85="","",Ergebniseingabe!K85)</f>
      </c>
      <c r="C91" s="544"/>
      <c r="D91" s="544"/>
      <c r="E91" s="544"/>
      <c r="F91" s="544">
        <f>IF(Ergebniseingabe!N85="","",Ergebniseingabe!N85)</f>
      </c>
      <c r="G91" s="544"/>
      <c r="H91" s="544"/>
      <c r="I91" s="6"/>
      <c r="J91" s="632">
        <f>Ergebniseingabe!P85</f>
      </c>
      <c r="K91" s="633"/>
      <c r="L91" s="634" t="str">
        <f>Ergebniseingabe!R85</f>
        <v>B2</v>
      </c>
      <c r="M91" s="635"/>
      <c r="N91" s="635"/>
      <c r="O91" s="635"/>
      <c r="P91" s="635"/>
      <c r="Q91" s="635"/>
      <c r="R91" s="635"/>
      <c r="S91" s="635"/>
      <c r="T91" s="635"/>
      <c r="U91" s="635"/>
      <c r="V91" s="635"/>
      <c r="W91" s="635"/>
      <c r="X91" s="635"/>
      <c r="Y91" s="635"/>
      <c r="Z91" s="635"/>
      <c r="AA91" s="635"/>
      <c r="AB91" s="635"/>
      <c r="AC91" s="635"/>
      <c r="AD91" s="635"/>
      <c r="AE91" s="635"/>
      <c r="AF91" s="635"/>
      <c r="AG91" s="636">
        <f>Ergebniseingabe!AM85</f>
      </c>
      <c r="AH91" s="636"/>
      <c r="AI91" s="637"/>
      <c r="AJ91" s="638"/>
      <c r="AK91" s="638"/>
      <c r="AL91" s="638"/>
      <c r="AM91" s="576">
        <f>Ergebniseingabe!AS85</f>
      </c>
      <c r="AN91" s="576"/>
      <c r="AO91" s="576"/>
      <c r="AP91" s="576">
        <f>Ergebniseingabe!AV85</f>
      </c>
      <c r="AQ91" s="576"/>
      <c r="AR91" s="576"/>
      <c r="AS91" s="576">
        <f>Ergebniseingabe!AY85</f>
      </c>
      <c r="AT91" s="576"/>
      <c r="AU91" s="576"/>
      <c r="AV91" s="639">
        <f>Ergebniseingabe!BB85</f>
      </c>
      <c r="AW91" s="636"/>
      <c r="AX91" s="636"/>
      <c r="AY91" s="636">
        <f>Ergebniseingabe!BE85</f>
      </c>
      <c r="AZ91" s="637"/>
      <c r="BA91" s="576">
        <f>Ergebniseingabe!BG85</f>
      </c>
      <c r="BB91" s="576"/>
      <c r="BC91" s="576">
        <f>Ergebniseingabe!BI85</f>
      </c>
      <c r="BD91" s="576"/>
      <c r="BE91" s="576">
        <f>Ergebniseingabe!BK85</f>
      </c>
      <c r="BF91" s="576"/>
      <c r="BG91" s="576">
        <f>Ergebniseingabe!BM85</f>
      </c>
      <c r="BH91" s="577"/>
      <c r="BI91" s="94">
        <f>Ergebniseingabe!BO85</f>
      </c>
      <c r="BJ91" s="578">
        <f>Ergebniseingabe!BP85</f>
      </c>
      <c r="BK91" s="576"/>
      <c r="BL91" s="640">
        <f>Ergebniseingabe!BR85</f>
      </c>
      <c r="BM91" s="640"/>
      <c r="BN91" s="640"/>
      <c r="BO91" s="640">
        <f>Ergebniseingabe!BU85</f>
      </c>
      <c r="BP91" s="640"/>
      <c r="BQ91" s="641"/>
      <c r="BR91" s="6"/>
      <c r="BS91" s="6"/>
      <c r="BT91" s="6"/>
      <c r="BW91" s="5"/>
      <c r="BX91" s="5"/>
      <c r="BY91" s="5"/>
      <c r="CE91" s="6"/>
      <c r="CF91" s="6"/>
      <c r="CG91" s="6"/>
      <c r="CH91" s="6"/>
      <c r="CI91" s="6"/>
      <c r="CJ91" s="7"/>
      <c r="CK91" s="7"/>
      <c r="CL91" s="7"/>
      <c r="CS91" s="2"/>
      <c r="CT91" s="2"/>
      <c r="CU91" s="2"/>
      <c r="CV91" s="2"/>
    </row>
    <row r="92" spans="1:100" ht="18" customHeight="1">
      <c r="A92" s="8"/>
      <c r="B92" s="544">
        <f>IF(Ergebniseingabe!K86="","",Ergebniseingabe!K86)</f>
      </c>
      <c r="C92" s="544"/>
      <c r="D92" s="544"/>
      <c r="E92" s="544"/>
      <c r="F92" s="544">
        <f>IF(Ergebniseingabe!N86="","",Ergebniseingabe!N86)</f>
      </c>
      <c r="G92" s="544"/>
      <c r="H92" s="544"/>
      <c r="I92" s="6"/>
      <c r="J92" s="632">
        <f>Ergebniseingabe!P86</f>
      </c>
      <c r="K92" s="633"/>
      <c r="L92" s="634" t="str">
        <f>Ergebniseingabe!R86</f>
        <v>B3</v>
      </c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E92" s="635"/>
      <c r="AF92" s="635"/>
      <c r="AG92" s="636">
        <f>Ergebniseingabe!AM86</f>
      </c>
      <c r="AH92" s="636"/>
      <c r="AI92" s="637"/>
      <c r="AJ92" s="576">
        <f>Ergebniseingabe!AP86</f>
      </c>
      <c r="AK92" s="576"/>
      <c r="AL92" s="576"/>
      <c r="AM92" s="638"/>
      <c r="AN92" s="638"/>
      <c r="AO92" s="638"/>
      <c r="AP92" s="576">
        <f>Ergebniseingabe!AV86</f>
      </c>
      <c r="AQ92" s="576"/>
      <c r="AR92" s="576"/>
      <c r="AS92" s="576">
        <f>Ergebniseingabe!AY86</f>
      </c>
      <c r="AT92" s="576"/>
      <c r="AU92" s="576"/>
      <c r="AV92" s="639">
        <f>Ergebniseingabe!BB86</f>
      </c>
      <c r="AW92" s="636"/>
      <c r="AX92" s="636"/>
      <c r="AY92" s="636">
        <f>Ergebniseingabe!BE86</f>
      </c>
      <c r="AZ92" s="637"/>
      <c r="BA92" s="576">
        <f>Ergebniseingabe!BG86</f>
      </c>
      <c r="BB92" s="576"/>
      <c r="BC92" s="576">
        <f>Ergebniseingabe!BI86</f>
      </c>
      <c r="BD92" s="576"/>
      <c r="BE92" s="576">
        <f>Ergebniseingabe!BK86</f>
      </c>
      <c r="BF92" s="576"/>
      <c r="BG92" s="576">
        <f>Ergebniseingabe!BM86</f>
      </c>
      <c r="BH92" s="577"/>
      <c r="BI92" s="94">
        <f>Ergebniseingabe!BO86</f>
      </c>
      <c r="BJ92" s="578">
        <f>Ergebniseingabe!BP86</f>
      </c>
      <c r="BK92" s="576"/>
      <c r="BL92" s="640">
        <f>Ergebniseingabe!BR86</f>
      </c>
      <c r="BM92" s="640"/>
      <c r="BN92" s="640"/>
      <c r="BO92" s="640">
        <f>Ergebniseingabe!BU86</f>
      </c>
      <c r="BP92" s="640"/>
      <c r="BQ92" s="641"/>
      <c r="BR92" s="6"/>
      <c r="BS92" s="6"/>
      <c r="BT92" s="6"/>
      <c r="BW92" s="5"/>
      <c r="BX92" s="5"/>
      <c r="BY92" s="5"/>
      <c r="CE92" s="6"/>
      <c r="CF92" s="6"/>
      <c r="CG92" s="6"/>
      <c r="CH92" s="6"/>
      <c r="CI92" s="6"/>
      <c r="CJ92" s="7"/>
      <c r="CK92" s="7"/>
      <c r="CL92" s="7"/>
      <c r="CS92" s="2"/>
      <c r="CT92" s="2"/>
      <c r="CU92" s="2"/>
      <c r="CV92" s="2"/>
    </row>
    <row r="93" spans="1:100" ht="18" customHeight="1">
      <c r="A93" s="8"/>
      <c r="B93" s="544">
        <f>IF(Ergebniseingabe!K87="","",Ergebniseingabe!K87)</f>
      </c>
      <c r="C93" s="544"/>
      <c r="D93" s="544"/>
      <c r="E93" s="544"/>
      <c r="F93" s="544">
        <f>IF(Ergebniseingabe!N87="","",Ergebniseingabe!N87)</f>
      </c>
      <c r="G93" s="544"/>
      <c r="H93" s="544"/>
      <c r="I93" s="6"/>
      <c r="J93" s="632">
        <f>Ergebniseingabe!P87</f>
      </c>
      <c r="K93" s="633"/>
      <c r="L93" s="634" t="str">
        <f>Ergebniseingabe!R87</f>
        <v>B4</v>
      </c>
      <c r="M93" s="635"/>
      <c r="N93" s="635"/>
      <c r="O93" s="635"/>
      <c r="P93" s="635"/>
      <c r="Q93" s="635"/>
      <c r="R93" s="635"/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  <c r="AD93" s="635"/>
      <c r="AE93" s="635"/>
      <c r="AF93" s="635"/>
      <c r="AG93" s="636">
        <f>Ergebniseingabe!AM87</f>
      </c>
      <c r="AH93" s="636"/>
      <c r="AI93" s="637"/>
      <c r="AJ93" s="576">
        <f>Ergebniseingabe!AP87</f>
      </c>
      <c r="AK93" s="576"/>
      <c r="AL93" s="576"/>
      <c r="AM93" s="576">
        <f>Ergebniseingabe!AS87</f>
      </c>
      <c r="AN93" s="576"/>
      <c r="AO93" s="576"/>
      <c r="AP93" s="638"/>
      <c r="AQ93" s="638"/>
      <c r="AR93" s="638"/>
      <c r="AS93" s="576">
        <f>Ergebniseingabe!AY87</f>
      </c>
      <c r="AT93" s="576"/>
      <c r="AU93" s="576"/>
      <c r="AV93" s="639">
        <f>Ergebniseingabe!BB87</f>
      </c>
      <c r="AW93" s="636"/>
      <c r="AX93" s="636"/>
      <c r="AY93" s="636">
        <f>Ergebniseingabe!BE87</f>
      </c>
      <c r="AZ93" s="637"/>
      <c r="BA93" s="576">
        <f>Ergebniseingabe!BG87</f>
      </c>
      <c r="BB93" s="576"/>
      <c r="BC93" s="576">
        <f>Ergebniseingabe!BI87</f>
      </c>
      <c r="BD93" s="576"/>
      <c r="BE93" s="576">
        <f>Ergebniseingabe!BK87</f>
      </c>
      <c r="BF93" s="576"/>
      <c r="BG93" s="576">
        <f>Ergebniseingabe!BM87</f>
      </c>
      <c r="BH93" s="577"/>
      <c r="BI93" s="94">
        <f>Ergebniseingabe!BO87</f>
      </c>
      <c r="BJ93" s="578">
        <f>Ergebniseingabe!BP87</f>
      </c>
      <c r="BK93" s="576"/>
      <c r="BL93" s="640">
        <f>Ergebniseingabe!BR87</f>
      </c>
      <c r="BM93" s="640"/>
      <c r="BN93" s="640"/>
      <c r="BO93" s="640">
        <f>Ergebniseingabe!BU87</f>
      </c>
      <c r="BP93" s="640"/>
      <c r="BQ93" s="641"/>
      <c r="BR93" s="6"/>
      <c r="BS93" s="6"/>
      <c r="BT93" s="6"/>
      <c r="BW93" s="5"/>
      <c r="BX93" s="5"/>
      <c r="BY93" s="5"/>
      <c r="CE93" s="6"/>
      <c r="CF93" s="6"/>
      <c r="CG93" s="6"/>
      <c r="CH93" s="6"/>
      <c r="CI93" s="6"/>
      <c r="CJ93" s="7"/>
      <c r="CK93" s="7"/>
      <c r="CL93" s="7"/>
      <c r="CS93" s="2"/>
      <c r="CT93" s="2"/>
      <c r="CU93" s="2"/>
      <c r="CV93" s="2"/>
    </row>
    <row r="94" spans="1:100" ht="18" customHeight="1">
      <c r="A94" s="8"/>
      <c r="B94" s="544">
        <f>IF(Ergebniseingabe!K88="","",Ergebniseingabe!K88)</f>
      </c>
      <c r="C94" s="544"/>
      <c r="D94" s="544"/>
      <c r="E94" s="544"/>
      <c r="F94" s="544">
        <f>IF(Ergebniseingabe!N88="","",Ergebniseingabe!N88)</f>
      </c>
      <c r="G94" s="544"/>
      <c r="H94" s="544"/>
      <c r="I94" s="6"/>
      <c r="J94" s="632">
        <f>Ergebniseingabe!P88</f>
      </c>
      <c r="K94" s="633"/>
      <c r="L94" s="634" t="str">
        <f>Ergebniseingabe!R88</f>
        <v>B5</v>
      </c>
      <c r="M94" s="635"/>
      <c r="N94" s="635"/>
      <c r="O94" s="635"/>
      <c r="P94" s="635"/>
      <c r="Q94" s="635"/>
      <c r="R94" s="635"/>
      <c r="S94" s="635"/>
      <c r="T94" s="635"/>
      <c r="U94" s="635"/>
      <c r="V94" s="635"/>
      <c r="W94" s="635"/>
      <c r="X94" s="635"/>
      <c r="Y94" s="635"/>
      <c r="Z94" s="635"/>
      <c r="AA94" s="635"/>
      <c r="AB94" s="635"/>
      <c r="AC94" s="635"/>
      <c r="AD94" s="635"/>
      <c r="AE94" s="635"/>
      <c r="AF94" s="635"/>
      <c r="AG94" s="636">
        <f>Ergebniseingabe!AM88</f>
      </c>
      <c r="AH94" s="636"/>
      <c r="AI94" s="637"/>
      <c r="AJ94" s="576">
        <f>Ergebniseingabe!AP88</f>
      </c>
      <c r="AK94" s="576"/>
      <c r="AL94" s="576"/>
      <c r="AM94" s="576">
        <f>Ergebniseingabe!AS88</f>
      </c>
      <c r="AN94" s="576"/>
      <c r="AO94" s="576"/>
      <c r="AP94" s="576">
        <f>Ergebniseingabe!AV88</f>
      </c>
      <c r="AQ94" s="576"/>
      <c r="AR94" s="576"/>
      <c r="AS94" s="638"/>
      <c r="AT94" s="638"/>
      <c r="AU94" s="638"/>
      <c r="AV94" s="639">
        <f>Ergebniseingabe!BB88</f>
      </c>
      <c r="AW94" s="636"/>
      <c r="AX94" s="636"/>
      <c r="AY94" s="636">
        <f>Ergebniseingabe!BE88</f>
      </c>
      <c r="AZ94" s="637"/>
      <c r="BA94" s="576">
        <f>Ergebniseingabe!BG88</f>
      </c>
      <c r="BB94" s="576"/>
      <c r="BC94" s="576">
        <f>Ergebniseingabe!BI88</f>
      </c>
      <c r="BD94" s="576"/>
      <c r="BE94" s="576">
        <f>Ergebniseingabe!BK88</f>
      </c>
      <c r="BF94" s="576"/>
      <c r="BG94" s="576">
        <f>Ergebniseingabe!BM88</f>
      </c>
      <c r="BH94" s="577"/>
      <c r="BI94" s="94">
        <f>Ergebniseingabe!BO88</f>
      </c>
      <c r="BJ94" s="578">
        <f>Ergebniseingabe!BP88</f>
      </c>
      <c r="BK94" s="576"/>
      <c r="BL94" s="640">
        <f>Ergebniseingabe!BR88</f>
      </c>
      <c r="BM94" s="640"/>
      <c r="BN94" s="640"/>
      <c r="BO94" s="640">
        <f>Ergebniseingabe!BU88</f>
      </c>
      <c r="BP94" s="640"/>
      <c r="BQ94" s="641"/>
      <c r="BR94" s="6"/>
      <c r="BS94" s="6"/>
      <c r="BT94" s="6"/>
      <c r="BW94" s="5"/>
      <c r="BX94" s="5"/>
      <c r="BY94" s="5"/>
      <c r="CE94" s="6"/>
      <c r="CF94" s="6"/>
      <c r="CG94" s="6"/>
      <c r="CH94" s="6"/>
      <c r="CI94" s="6"/>
      <c r="CJ94" s="7"/>
      <c r="CK94" s="7"/>
      <c r="CL94" s="7"/>
      <c r="CS94" s="2"/>
      <c r="CT94" s="2"/>
      <c r="CU94" s="2"/>
      <c r="CV94" s="2"/>
    </row>
    <row r="95" spans="1:100" ht="18" customHeight="1" thickBot="1">
      <c r="A95" s="8"/>
      <c r="B95" s="544">
        <f>IF(Ergebniseingabe!K89="","",Ergebniseingabe!K89)</f>
      </c>
      <c r="C95" s="544"/>
      <c r="D95" s="544"/>
      <c r="E95" s="544"/>
      <c r="F95" s="544">
        <f>IF(Ergebniseingabe!N89="","",Ergebniseingabe!N89)</f>
      </c>
      <c r="G95" s="544"/>
      <c r="H95" s="544"/>
      <c r="I95" s="6"/>
      <c r="J95" s="642">
        <f>Ergebniseingabe!P89</f>
      </c>
      <c r="K95" s="643"/>
      <c r="L95" s="644" t="str">
        <f>Ergebniseingabe!R89</f>
        <v>B6</v>
      </c>
      <c r="M95" s="645"/>
      <c r="N95" s="645"/>
      <c r="O95" s="645"/>
      <c r="P95" s="645"/>
      <c r="Q95" s="645"/>
      <c r="R95" s="645"/>
      <c r="S95" s="645"/>
      <c r="T95" s="645"/>
      <c r="U95" s="645"/>
      <c r="V95" s="645"/>
      <c r="W95" s="645"/>
      <c r="X95" s="645"/>
      <c r="Y95" s="645"/>
      <c r="Z95" s="645"/>
      <c r="AA95" s="645"/>
      <c r="AB95" s="645"/>
      <c r="AC95" s="645"/>
      <c r="AD95" s="645"/>
      <c r="AE95" s="645"/>
      <c r="AF95" s="645"/>
      <c r="AG95" s="646">
        <f>Ergebniseingabe!AM89</f>
      </c>
      <c r="AH95" s="646"/>
      <c r="AI95" s="647"/>
      <c r="AJ95" s="648">
        <f>Ergebniseingabe!AP89</f>
      </c>
      <c r="AK95" s="648"/>
      <c r="AL95" s="648"/>
      <c r="AM95" s="648">
        <f>Ergebniseingabe!AS89</f>
      </c>
      <c r="AN95" s="648"/>
      <c r="AO95" s="648"/>
      <c r="AP95" s="648">
        <f>Ergebniseingabe!AV89</f>
      </c>
      <c r="AQ95" s="648"/>
      <c r="AR95" s="648"/>
      <c r="AS95" s="648">
        <f>Ergebniseingabe!AY89</f>
      </c>
      <c r="AT95" s="648"/>
      <c r="AU95" s="648"/>
      <c r="AV95" s="658"/>
      <c r="AW95" s="659"/>
      <c r="AX95" s="659"/>
      <c r="AY95" s="646">
        <f>Ergebniseingabe!BE89</f>
      </c>
      <c r="AZ95" s="647"/>
      <c r="BA95" s="648">
        <f>Ergebniseingabe!BG89</f>
      </c>
      <c r="BB95" s="648"/>
      <c r="BC95" s="648">
        <f>Ergebniseingabe!BI89</f>
      </c>
      <c r="BD95" s="648"/>
      <c r="BE95" s="648">
        <f>Ergebniseingabe!BK89</f>
      </c>
      <c r="BF95" s="648"/>
      <c r="BG95" s="648">
        <f>Ergebniseingabe!BM89</f>
      </c>
      <c r="BH95" s="651"/>
      <c r="BI95" s="95">
        <f>Ergebniseingabe!BO89</f>
      </c>
      <c r="BJ95" s="663">
        <f>Ergebniseingabe!BP89</f>
      </c>
      <c r="BK95" s="648"/>
      <c r="BL95" s="649">
        <f>Ergebniseingabe!BR89</f>
      </c>
      <c r="BM95" s="649"/>
      <c r="BN95" s="649"/>
      <c r="BO95" s="649">
        <f>Ergebniseingabe!BU89</f>
      </c>
      <c r="BP95" s="649"/>
      <c r="BQ95" s="650"/>
      <c r="BR95" s="6"/>
      <c r="BS95" s="6"/>
      <c r="BT95" s="6"/>
      <c r="BW95" s="5"/>
      <c r="BX95" s="5"/>
      <c r="BY95" s="5"/>
      <c r="CE95" s="6"/>
      <c r="CF95" s="6"/>
      <c r="CG95" s="6"/>
      <c r="CH95" s="6"/>
      <c r="CI95" s="6"/>
      <c r="CJ95" s="7"/>
      <c r="CK95" s="7"/>
      <c r="CL95" s="7"/>
      <c r="CS95" s="2"/>
      <c r="CT95" s="2"/>
      <c r="CU95" s="2"/>
      <c r="CV95" s="2"/>
    </row>
    <row r="96" spans="1:100" ht="15.75" customHeight="1">
      <c r="A96" s="8"/>
      <c r="C96" s="52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8"/>
      <c r="V96" s="48"/>
      <c r="W96" s="48"/>
      <c r="X96" s="48"/>
      <c r="Y96" s="48"/>
      <c r="Z96" s="48"/>
      <c r="AA96" s="49"/>
      <c r="AB96" s="50"/>
      <c r="AC96" s="50"/>
      <c r="AD96" s="51"/>
      <c r="AE96" s="51"/>
      <c r="AF96" s="51"/>
      <c r="AH96" s="52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8"/>
      <c r="AW96" s="48"/>
      <c r="AX96" s="50"/>
      <c r="AY96" s="50"/>
      <c r="AZ96" s="50"/>
      <c r="BA96" s="50"/>
      <c r="BB96" s="49"/>
      <c r="BC96" s="50"/>
      <c r="BD96" s="50"/>
      <c r="BE96" s="51"/>
      <c r="BF96" s="51"/>
      <c r="BG96" s="51"/>
      <c r="BI96" s="2"/>
      <c r="BJ96" s="2"/>
      <c r="BK96" s="2"/>
      <c r="BL96" s="2"/>
      <c r="BM96" s="2"/>
      <c r="BN96" s="3"/>
      <c r="BO96" s="3"/>
      <c r="BP96" s="5"/>
      <c r="BQ96" s="5"/>
      <c r="BR96" s="6"/>
      <c r="BS96" s="6"/>
      <c r="BT96" s="6"/>
      <c r="BW96" s="5"/>
      <c r="BX96" s="5"/>
      <c r="BY96" s="5"/>
      <c r="CE96" s="6"/>
      <c r="CF96" s="6"/>
      <c r="CG96" s="6"/>
      <c r="CH96" s="6"/>
      <c r="CI96" s="6"/>
      <c r="CJ96" s="7"/>
      <c r="CK96" s="7"/>
      <c r="CL96" s="7"/>
      <c r="CS96" s="2"/>
      <c r="CT96" s="2"/>
      <c r="CU96" s="2"/>
      <c r="CV96" s="2"/>
    </row>
    <row r="97" ht="12.75"/>
    <row r="98" ht="12.75">
      <c r="B98" s="36" t="s">
        <v>36</v>
      </c>
    </row>
    <row r="99" ht="12.75"/>
    <row r="100" spans="2:115" s="29" customFormat="1" ht="15">
      <c r="B100" s="478" t="s">
        <v>61</v>
      </c>
      <c r="C100" s="478"/>
      <c r="D100" s="478"/>
      <c r="E100" s="478"/>
      <c r="F100" s="478"/>
      <c r="G100" s="478"/>
      <c r="H100" s="522">
        <f>Ergebniseingabe!K93</f>
        <v>0.5590277777777779</v>
      </c>
      <c r="I100" s="522"/>
      <c r="J100" s="522"/>
      <c r="K100" s="522"/>
      <c r="L100" s="29" t="s">
        <v>1</v>
      </c>
      <c r="T100" s="30" t="s">
        <v>2</v>
      </c>
      <c r="U100" s="567">
        <f>Ergebniseingabe!AA93</f>
        <v>1</v>
      </c>
      <c r="V100" s="567"/>
      <c r="W100" s="31" t="s">
        <v>3</v>
      </c>
      <c r="X100" s="477">
        <f>Ergebniseingabe!AD93</f>
        <v>10</v>
      </c>
      <c r="Y100" s="477"/>
      <c r="Z100" s="477"/>
      <c r="AA100" s="477"/>
      <c r="AB100" s="477"/>
      <c r="AC100" s="476">
        <f>Ergebniseingabe!AI93</f>
      </c>
      <c r="AD100" s="476"/>
      <c r="AE100" s="476"/>
      <c r="AF100" s="476"/>
      <c r="AG100" s="476"/>
      <c r="AH100" s="476"/>
      <c r="AI100" s="477">
        <f>Ergebniseingabe!AO93</f>
        <v>0</v>
      </c>
      <c r="AJ100" s="477"/>
      <c r="AK100" s="477"/>
      <c r="AL100" s="477"/>
      <c r="AM100" s="477"/>
      <c r="AN100" s="478" t="s">
        <v>4</v>
      </c>
      <c r="AO100" s="478"/>
      <c r="AP100" s="478"/>
      <c r="AQ100" s="478"/>
      <c r="AR100" s="478"/>
      <c r="AS100" s="478"/>
      <c r="AT100" s="478"/>
      <c r="AU100" s="478"/>
      <c r="AV100" s="478"/>
      <c r="AW100" s="562">
        <f>Ergebniseingabe!BC93</f>
        <v>3</v>
      </c>
      <c r="AX100" s="562"/>
      <c r="AY100" s="562"/>
      <c r="AZ100" s="562"/>
      <c r="BA100" s="562"/>
      <c r="BB100" s="32"/>
      <c r="BC100" s="32"/>
      <c r="BD100" s="32"/>
      <c r="BE100" s="33"/>
      <c r="BF100" s="33"/>
      <c r="BG100" s="33"/>
      <c r="BH100" s="34"/>
      <c r="BI100" s="34"/>
      <c r="BJ100" s="25"/>
      <c r="BK100" s="25"/>
      <c r="BL100" s="110"/>
      <c r="BM100" s="110"/>
      <c r="BN100" s="110"/>
      <c r="BO100" s="111"/>
      <c r="BP100" s="111"/>
      <c r="BQ100" s="111"/>
      <c r="BR100" s="34"/>
      <c r="BS100" s="34"/>
      <c r="BT100" s="34"/>
      <c r="BU100" s="34"/>
      <c r="BV100" s="34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</row>
    <row r="101" ht="12" customHeight="1" thickBot="1"/>
    <row r="102" spans="3:125" s="1" customFormat="1" ht="18" customHeight="1" thickBot="1">
      <c r="C102" s="514" t="s">
        <v>23</v>
      </c>
      <c r="D102" s="515"/>
      <c r="E102" s="488" t="s">
        <v>62</v>
      </c>
      <c r="F102" s="489"/>
      <c r="G102" s="489"/>
      <c r="H102" s="489"/>
      <c r="I102" s="488" t="s">
        <v>37</v>
      </c>
      <c r="J102" s="489"/>
      <c r="K102" s="489"/>
      <c r="L102" s="489"/>
      <c r="M102" s="489"/>
      <c r="N102" s="489"/>
      <c r="O102" s="489"/>
      <c r="P102" s="489"/>
      <c r="Q102" s="489"/>
      <c r="R102" s="489"/>
      <c r="S102" s="489"/>
      <c r="T102" s="489"/>
      <c r="U102" s="489"/>
      <c r="V102" s="489"/>
      <c r="W102" s="489"/>
      <c r="X102" s="489"/>
      <c r="Y102" s="489"/>
      <c r="Z102" s="489"/>
      <c r="AA102" s="489"/>
      <c r="AB102" s="489"/>
      <c r="AC102" s="489"/>
      <c r="AD102" s="489"/>
      <c r="AE102" s="489"/>
      <c r="AF102" s="489"/>
      <c r="AG102" s="489"/>
      <c r="AH102" s="489"/>
      <c r="AI102" s="489"/>
      <c r="AJ102" s="489"/>
      <c r="AK102" s="489"/>
      <c r="AL102" s="489"/>
      <c r="AM102" s="489"/>
      <c r="AN102" s="489"/>
      <c r="AO102" s="489"/>
      <c r="AP102" s="489"/>
      <c r="AQ102" s="489"/>
      <c r="AR102" s="489"/>
      <c r="AS102" s="489"/>
      <c r="AT102" s="489"/>
      <c r="AU102" s="489"/>
      <c r="AV102" s="489"/>
      <c r="AW102" s="489"/>
      <c r="AX102" s="489"/>
      <c r="AY102" s="523"/>
      <c r="AZ102" s="488" t="s">
        <v>25</v>
      </c>
      <c r="BA102" s="489"/>
      <c r="BB102" s="489"/>
      <c r="BC102" s="489"/>
      <c r="BD102" s="489"/>
      <c r="BE102" s="488"/>
      <c r="BF102" s="489"/>
      <c r="BG102" s="489"/>
      <c r="BH102" s="677"/>
      <c r="BI102" s="2"/>
      <c r="BJ102" s="2"/>
      <c r="BK102" s="2"/>
      <c r="BL102" s="3"/>
      <c r="BM102" s="5"/>
      <c r="BN102" s="5"/>
      <c r="BO102" s="5"/>
      <c r="BP102" s="5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7"/>
      <c r="CI102" s="6"/>
      <c r="CJ102" s="6"/>
      <c r="CK102" s="68"/>
      <c r="CL102" s="69"/>
      <c r="CM102" s="69"/>
      <c r="CN102" s="69"/>
      <c r="CO102" s="69"/>
      <c r="CP102" s="69"/>
      <c r="CQ102" s="69"/>
      <c r="CR102" s="2"/>
      <c r="CS102" s="2"/>
      <c r="CT102" s="2"/>
      <c r="CU102" s="2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8"/>
    </row>
    <row r="103" spans="3:125" s="1" customFormat="1" ht="18" customHeight="1">
      <c r="C103" s="516">
        <v>31</v>
      </c>
      <c r="D103" s="517"/>
      <c r="E103" s="520">
        <f>Ergebniseingabe!G112</f>
        <v>0.6020833333333334</v>
      </c>
      <c r="F103" s="520"/>
      <c r="G103" s="520"/>
      <c r="H103" s="520"/>
      <c r="I103" s="538" t="str">
        <f>Ergebniseingabe!K112</f>
        <v> </v>
      </c>
      <c r="J103" s="530"/>
      <c r="K103" s="530"/>
      <c r="L103" s="530"/>
      <c r="M103" s="530"/>
      <c r="N103" s="530"/>
      <c r="O103" s="530"/>
      <c r="P103" s="530"/>
      <c r="Q103" s="530"/>
      <c r="R103" s="530"/>
      <c r="S103" s="530"/>
      <c r="T103" s="530"/>
      <c r="U103" s="530"/>
      <c r="V103" s="530"/>
      <c r="W103" s="530"/>
      <c r="X103" s="530"/>
      <c r="Y103" s="530"/>
      <c r="Z103" s="530"/>
      <c r="AA103" s="530"/>
      <c r="AB103" s="530"/>
      <c r="AC103" s="530"/>
      <c r="AD103" s="62" t="s">
        <v>35</v>
      </c>
      <c r="AE103" s="530" t="str">
        <f>Ergebniseingabe!AJ112</f>
        <v> </v>
      </c>
      <c r="AF103" s="530"/>
      <c r="AG103" s="530"/>
      <c r="AH103" s="530"/>
      <c r="AI103" s="530"/>
      <c r="AJ103" s="530"/>
      <c r="AK103" s="530"/>
      <c r="AL103" s="530"/>
      <c r="AM103" s="530"/>
      <c r="AN103" s="530"/>
      <c r="AO103" s="530"/>
      <c r="AP103" s="530"/>
      <c r="AQ103" s="530"/>
      <c r="AR103" s="530"/>
      <c r="AS103" s="530"/>
      <c r="AT103" s="530"/>
      <c r="AU103" s="530"/>
      <c r="AV103" s="530"/>
      <c r="AW103" s="530"/>
      <c r="AX103" s="530"/>
      <c r="AY103" s="531"/>
      <c r="AZ103" s="497">
        <f>IF(Ergebniseingabe!BE112="","",Ergebniseingabe!BE112)</f>
      </c>
      <c r="BA103" s="498"/>
      <c r="BB103" s="498"/>
      <c r="BC103" s="492">
        <f>IF(Ergebniseingabe!BH112="","",Ergebniseingabe!BH112)</f>
      </c>
      <c r="BD103" s="493"/>
      <c r="BE103" s="674">
        <f>IF(Ergebniseingabe!BJ112="","",Ergebniseingabe!BJ112)</f>
      </c>
      <c r="BF103" s="675"/>
      <c r="BG103" s="675"/>
      <c r="BH103" s="676"/>
      <c r="BI103" s="2"/>
      <c r="BJ103" s="2"/>
      <c r="BK103" s="2"/>
      <c r="BL103" s="3"/>
      <c r="BM103" s="5"/>
      <c r="BN103" s="5"/>
      <c r="BO103" s="5"/>
      <c r="BP103" s="5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7"/>
      <c r="CI103" s="6"/>
      <c r="CJ103" s="6"/>
      <c r="CK103" s="68"/>
      <c r="CL103" s="69"/>
      <c r="CM103" s="69"/>
      <c r="CN103" s="69"/>
      <c r="CO103" s="69"/>
      <c r="CP103" s="69"/>
      <c r="CQ103" s="69"/>
      <c r="CR103" s="2"/>
      <c r="CS103" s="2"/>
      <c r="CT103" s="2"/>
      <c r="CU103" s="2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8"/>
    </row>
    <row r="104" spans="3:125" s="1" customFormat="1" ht="12" customHeight="1" thickBot="1">
      <c r="C104" s="518"/>
      <c r="D104" s="519"/>
      <c r="E104" s="521"/>
      <c r="F104" s="521"/>
      <c r="G104" s="521"/>
      <c r="H104" s="521"/>
      <c r="I104" s="526" t="s">
        <v>38</v>
      </c>
      <c r="J104" s="524"/>
      <c r="K104" s="524"/>
      <c r="L104" s="524"/>
      <c r="M104" s="524"/>
      <c r="N104" s="524"/>
      <c r="O104" s="524"/>
      <c r="P104" s="524"/>
      <c r="Q104" s="524"/>
      <c r="R104" s="524"/>
      <c r="S104" s="524"/>
      <c r="T104" s="524"/>
      <c r="U104" s="524"/>
      <c r="V104" s="524"/>
      <c r="W104" s="524"/>
      <c r="X104" s="524"/>
      <c r="Y104" s="524"/>
      <c r="Z104" s="524"/>
      <c r="AA104" s="524"/>
      <c r="AB104" s="524"/>
      <c r="AC104" s="524"/>
      <c r="AD104" s="63"/>
      <c r="AE104" s="524" t="s">
        <v>39</v>
      </c>
      <c r="AF104" s="524"/>
      <c r="AG104" s="524"/>
      <c r="AH104" s="524"/>
      <c r="AI104" s="524"/>
      <c r="AJ104" s="524"/>
      <c r="AK104" s="524"/>
      <c r="AL104" s="524"/>
      <c r="AM104" s="524"/>
      <c r="AN104" s="524"/>
      <c r="AO104" s="524"/>
      <c r="AP104" s="524"/>
      <c r="AQ104" s="524"/>
      <c r="AR104" s="524"/>
      <c r="AS104" s="524"/>
      <c r="AT104" s="524"/>
      <c r="AU104" s="524"/>
      <c r="AV104" s="524"/>
      <c r="AW104" s="524"/>
      <c r="AX104" s="524"/>
      <c r="AY104" s="525"/>
      <c r="AZ104" s="490"/>
      <c r="BA104" s="491"/>
      <c r="BB104" s="491"/>
      <c r="BC104" s="491"/>
      <c r="BD104" s="491"/>
      <c r="BE104" s="671"/>
      <c r="BF104" s="672"/>
      <c r="BG104" s="672"/>
      <c r="BH104" s="673"/>
      <c r="BI104" s="2"/>
      <c r="BJ104" s="2"/>
      <c r="BK104" s="2"/>
      <c r="BL104" s="3"/>
      <c r="BM104" s="5"/>
      <c r="BN104" s="5"/>
      <c r="BO104" s="5"/>
      <c r="BP104" s="5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7"/>
      <c r="CI104" s="7"/>
      <c r="CJ104" s="7"/>
      <c r="CK104" s="7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8"/>
    </row>
    <row r="105" spans="3:125" s="1" customFormat="1" ht="12" customHeight="1">
      <c r="C105" s="57"/>
      <c r="D105" s="57"/>
      <c r="E105" s="64"/>
      <c r="F105" s="64"/>
      <c r="G105" s="64"/>
      <c r="H105" s="64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6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0"/>
      <c r="BA105" s="60"/>
      <c r="BB105" s="60"/>
      <c r="BC105" s="60"/>
      <c r="BD105" s="60"/>
      <c r="BE105" s="18"/>
      <c r="BF105" s="67"/>
      <c r="BG105" s="18"/>
      <c r="BH105" s="2"/>
      <c r="BI105" s="2"/>
      <c r="BJ105" s="2"/>
      <c r="BK105" s="2"/>
      <c r="BL105" s="3"/>
      <c r="BM105" s="5"/>
      <c r="BN105" s="5"/>
      <c r="BO105" s="5"/>
      <c r="BP105" s="5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7"/>
      <c r="CI105" s="7"/>
      <c r="CJ105" s="7"/>
      <c r="CK105" s="7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8"/>
    </row>
    <row r="106" spans="57:125" s="1" customFormat="1" ht="12" customHeight="1" thickBot="1">
      <c r="BE106" s="18"/>
      <c r="BF106" s="67"/>
      <c r="BG106" s="18"/>
      <c r="BH106" s="2"/>
      <c r="BI106" s="2"/>
      <c r="BJ106" s="2"/>
      <c r="BK106" s="2"/>
      <c r="BL106" s="3"/>
      <c r="BM106" s="5"/>
      <c r="BN106" s="5"/>
      <c r="BO106" s="5"/>
      <c r="BP106" s="5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7"/>
      <c r="CI106" s="7"/>
      <c r="CJ106" s="7"/>
      <c r="CK106" s="7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8"/>
    </row>
    <row r="107" spans="3:125" s="1" customFormat="1" ht="18" customHeight="1" thickBot="1">
      <c r="C107" s="514" t="s">
        <v>23</v>
      </c>
      <c r="D107" s="515"/>
      <c r="E107" s="488" t="s">
        <v>62</v>
      </c>
      <c r="F107" s="489"/>
      <c r="G107" s="489"/>
      <c r="H107" s="489"/>
      <c r="I107" s="488" t="s">
        <v>40</v>
      </c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523"/>
      <c r="AZ107" s="488" t="s">
        <v>25</v>
      </c>
      <c r="BA107" s="489"/>
      <c r="BB107" s="489"/>
      <c r="BC107" s="489"/>
      <c r="BD107" s="489"/>
      <c r="BE107" s="488"/>
      <c r="BF107" s="489"/>
      <c r="BG107" s="489"/>
      <c r="BH107" s="677"/>
      <c r="BI107" s="2"/>
      <c r="BJ107" s="2"/>
      <c r="BK107" s="2"/>
      <c r="BL107" s="3"/>
      <c r="BM107" s="5"/>
      <c r="BN107" s="5"/>
      <c r="BO107" s="5"/>
      <c r="BP107" s="5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7"/>
      <c r="CI107" s="7"/>
      <c r="CJ107" s="7"/>
      <c r="CK107" s="7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8"/>
    </row>
    <row r="108" spans="3:125" s="1" customFormat="1" ht="18" customHeight="1">
      <c r="C108" s="516">
        <v>32</v>
      </c>
      <c r="D108" s="517"/>
      <c r="E108" s="532">
        <f>Ergebniseingabe!G117</f>
        <v>0.6111111111111112</v>
      </c>
      <c r="F108" s="533"/>
      <c r="G108" s="533"/>
      <c r="H108" s="534"/>
      <c r="I108" s="538" t="str">
        <f>Ergebniseingabe!K117</f>
        <v> </v>
      </c>
      <c r="J108" s="530"/>
      <c r="K108" s="530"/>
      <c r="L108" s="530"/>
      <c r="M108" s="530"/>
      <c r="N108" s="530"/>
      <c r="O108" s="530"/>
      <c r="P108" s="530"/>
      <c r="Q108" s="530"/>
      <c r="R108" s="530"/>
      <c r="S108" s="530"/>
      <c r="T108" s="530"/>
      <c r="U108" s="530"/>
      <c r="V108" s="530"/>
      <c r="W108" s="530"/>
      <c r="X108" s="530"/>
      <c r="Y108" s="530"/>
      <c r="Z108" s="530"/>
      <c r="AA108" s="530"/>
      <c r="AB108" s="530"/>
      <c r="AC108" s="530"/>
      <c r="AD108" s="62" t="s">
        <v>35</v>
      </c>
      <c r="AE108" s="530" t="str">
        <f>Ergebniseingabe!AJ117</f>
        <v> </v>
      </c>
      <c r="AF108" s="530"/>
      <c r="AG108" s="530"/>
      <c r="AH108" s="530"/>
      <c r="AI108" s="530"/>
      <c r="AJ108" s="530"/>
      <c r="AK108" s="530"/>
      <c r="AL108" s="530"/>
      <c r="AM108" s="530"/>
      <c r="AN108" s="530"/>
      <c r="AO108" s="530"/>
      <c r="AP108" s="530"/>
      <c r="AQ108" s="530"/>
      <c r="AR108" s="530"/>
      <c r="AS108" s="530"/>
      <c r="AT108" s="530"/>
      <c r="AU108" s="530"/>
      <c r="AV108" s="530"/>
      <c r="AW108" s="530"/>
      <c r="AX108" s="530"/>
      <c r="AY108" s="531"/>
      <c r="AZ108" s="497">
        <f>IF(Ergebniseingabe!BE117="","",Ergebniseingabe!BE117)</f>
      </c>
      <c r="BA108" s="498"/>
      <c r="BB108" s="498"/>
      <c r="BC108" s="492">
        <f>IF(Ergebniseingabe!BH117="","",Ergebniseingabe!BH117)</f>
      </c>
      <c r="BD108" s="493"/>
      <c r="BE108" s="674">
        <f>IF(Ergebniseingabe!BJ117="","",Ergebniseingabe!BJ117)</f>
      </c>
      <c r="BF108" s="675"/>
      <c r="BG108" s="675"/>
      <c r="BH108" s="676"/>
      <c r="BI108" s="2"/>
      <c r="BJ108" s="2"/>
      <c r="BK108" s="2"/>
      <c r="BL108" s="3"/>
      <c r="BM108" s="5"/>
      <c r="BN108" s="5"/>
      <c r="BO108" s="5"/>
      <c r="BP108" s="5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7"/>
      <c r="CI108" s="7"/>
      <c r="CJ108" s="7"/>
      <c r="CK108" s="7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8"/>
    </row>
    <row r="109" spans="3:125" s="1" customFormat="1" ht="12" customHeight="1" thickBot="1">
      <c r="C109" s="518"/>
      <c r="D109" s="519"/>
      <c r="E109" s="535"/>
      <c r="F109" s="536"/>
      <c r="G109" s="536"/>
      <c r="H109" s="537"/>
      <c r="I109" s="526" t="s">
        <v>41</v>
      </c>
      <c r="J109" s="524"/>
      <c r="K109" s="524"/>
      <c r="L109" s="524"/>
      <c r="M109" s="524"/>
      <c r="N109" s="524"/>
      <c r="O109" s="524"/>
      <c r="P109" s="524"/>
      <c r="Q109" s="524"/>
      <c r="R109" s="524"/>
      <c r="S109" s="524"/>
      <c r="T109" s="524"/>
      <c r="U109" s="524"/>
      <c r="V109" s="524"/>
      <c r="W109" s="524"/>
      <c r="X109" s="524"/>
      <c r="Y109" s="524"/>
      <c r="Z109" s="524"/>
      <c r="AA109" s="524"/>
      <c r="AB109" s="524"/>
      <c r="AC109" s="524"/>
      <c r="AD109" s="63"/>
      <c r="AE109" s="524" t="s">
        <v>42</v>
      </c>
      <c r="AF109" s="524"/>
      <c r="AG109" s="524"/>
      <c r="AH109" s="524"/>
      <c r="AI109" s="524"/>
      <c r="AJ109" s="524"/>
      <c r="AK109" s="524"/>
      <c r="AL109" s="524"/>
      <c r="AM109" s="524"/>
      <c r="AN109" s="524"/>
      <c r="AO109" s="524"/>
      <c r="AP109" s="524"/>
      <c r="AQ109" s="524"/>
      <c r="AR109" s="524"/>
      <c r="AS109" s="524"/>
      <c r="AT109" s="524"/>
      <c r="AU109" s="524"/>
      <c r="AV109" s="524"/>
      <c r="AW109" s="524"/>
      <c r="AX109" s="524"/>
      <c r="AY109" s="525"/>
      <c r="AZ109" s="490"/>
      <c r="BA109" s="491"/>
      <c r="BB109" s="491"/>
      <c r="BC109" s="491"/>
      <c r="BD109" s="491"/>
      <c r="BE109" s="671"/>
      <c r="BF109" s="672"/>
      <c r="BG109" s="672"/>
      <c r="BH109" s="673"/>
      <c r="BI109" s="2"/>
      <c r="BJ109" s="2"/>
      <c r="BK109" s="2"/>
      <c r="BL109" s="3"/>
      <c r="BM109" s="5"/>
      <c r="BN109" s="5"/>
      <c r="BO109" s="5"/>
      <c r="BP109" s="5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7"/>
      <c r="CI109" s="7"/>
      <c r="CJ109" s="7"/>
      <c r="CK109" s="7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8"/>
    </row>
    <row r="110" spans="57:125" s="1" customFormat="1" ht="9.75" customHeight="1">
      <c r="BE110" s="18"/>
      <c r="BF110" s="67"/>
      <c r="BG110" s="18"/>
      <c r="BH110" s="2"/>
      <c r="BI110" s="2"/>
      <c r="BJ110" s="2"/>
      <c r="BK110" s="2"/>
      <c r="BL110" s="3"/>
      <c r="BM110" s="5"/>
      <c r="BN110" s="5"/>
      <c r="BO110" s="5"/>
      <c r="BP110" s="5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7"/>
      <c r="CI110" s="6"/>
      <c r="CJ110" s="6"/>
      <c r="CK110" s="6"/>
      <c r="CL110" s="69"/>
      <c r="CM110" s="69"/>
      <c r="CN110" s="69"/>
      <c r="CO110" s="69"/>
      <c r="CP110" s="69"/>
      <c r="CQ110" s="69"/>
      <c r="CR110" s="2"/>
      <c r="CS110" s="2"/>
      <c r="CT110" s="2"/>
      <c r="CU110" s="2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8"/>
    </row>
    <row r="111" spans="57:125" s="1" customFormat="1" ht="9.75" customHeight="1" thickBot="1">
      <c r="BE111" s="18"/>
      <c r="BF111" s="67"/>
      <c r="BG111" s="18"/>
      <c r="BH111" s="2"/>
      <c r="BI111" s="2"/>
      <c r="BJ111" s="2"/>
      <c r="BK111" s="2"/>
      <c r="BL111" s="3"/>
      <c r="BM111" s="5"/>
      <c r="BN111" s="5"/>
      <c r="BO111" s="5"/>
      <c r="BP111" s="5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7"/>
      <c r="CI111" s="7"/>
      <c r="CJ111" s="7"/>
      <c r="CK111" s="7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8"/>
    </row>
    <row r="112" spans="3:125" s="1" customFormat="1" ht="18" customHeight="1" thickBot="1">
      <c r="C112" s="527" t="s">
        <v>23</v>
      </c>
      <c r="D112" s="528"/>
      <c r="E112" s="501" t="s">
        <v>62</v>
      </c>
      <c r="F112" s="502"/>
      <c r="G112" s="502"/>
      <c r="H112" s="502"/>
      <c r="I112" s="501" t="s">
        <v>43</v>
      </c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  <c r="Y112" s="502"/>
      <c r="Z112" s="502"/>
      <c r="AA112" s="502"/>
      <c r="AB112" s="502"/>
      <c r="AC112" s="502"/>
      <c r="AD112" s="502"/>
      <c r="AE112" s="502"/>
      <c r="AF112" s="502"/>
      <c r="AG112" s="502"/>
      <c r="AH112" s="502"/>
      <c r="AI112" s="502"/>
      <c r="AJ112" s="502"/>
      <c r="AK112" s="502"/>
      <c r="AL112" s="502"/>
      <c r="AM112" s="502"/>
      <c r="AN112" s="502"/>
      <c r="AO112" s="502"/>
      <c r="AP112" s="502"/>
      <c r="AQ112" s="502"/>
      <c r="AR112" s="502"/>
      <c r="AS112" s="502"/>
      <c r="AT112" s="502"/>
      <c r="AU112" s="502"/>
      <c r="AV112" s="502"/>
      <c r="AW112" s="502"/>
      <c r="AX112" s="502"/>
      <c r="AY112" s="529"/>
      <c r="AZ112" s="501" t="s">
        <v>25</v>
      </c>
      <c r="BA112" s="502"/>
      <c r="BB112" s="502"/>
      <c r="BC112" s="502"/>
      <c r="BD112" s="502"/>
      <c r="BE112" s="501"/>
      <c r="BF112" s="502"/>
      <c r="BG112" s="502"/>
      <c r="BH112" s="678"/>
      <c r="BI112" s="2"/>
      <c r="BJ112" s="2"/>
      <c r="BK112" s="2"/>
      <c r="BL112" s="3"/>
      <c r="BM112" s="5"/>
      <c r="BN112" s="5"/>
      <c r="BO112" s="5"/>
      <c r="BP112" s="5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7"/>
      <c r="CI112" s="7"/>
      <c r="CJ112" s="7"/>
      <c r="CK112" s="7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8"/>
    </row>
    <row r="113" spans="3:125" s="1" customFormat="1" ht="18" customHeight="1">
      <c r="C113" s="516">
        <v>33</v>
      </c>
      <c r="D113" s="517"/>
      <c r="E113" s="532">
        <f>Ergebniseingabe!G122</f>
        <v>0.6201388888888889</v>
      </c>
      <c r="F113" s="533"/>
      <c r="G113" s="533"/>
      <c r="H113" s="534"/>
      <c r="I113" s="538" t="str">
        <f>Ergebniseingabe!K122</f>
        <v> </v>
      </c>
      <c r="J113" s="530"/>
      <c r="K113" s="530"/>
      <c r="L113" s="530"/>
      <c r="M113" s="530"/>
      <c r="N113" s="530"/>
      <c r="O113" s="530"/>
      <c r="P113" s="530"/>
      <c r="Q113" s="530"/>
      <c r="R113" s="530"/>
      <c r="S113" s="530"/>
      <c r="T113" s="530"/>
      <c r="U113" s="530"/>
      <c r="V113" s="530"/>
      <c r="W113" s="530"/>
      <c r="X113" s="530"/>
      <c r="Y113" s="530"/>
      <c r="Z113" s="530"/>
      <c r="AA113" s="530"/>
      <c r="AB113" s="530"/>
      <c r="AC113" s="530"/>
      <c r="AD113" s="62" t="s">
        <v>35</v>
      </c>
      <c r="AE113" s="530" t="str">
        <f>Ergebniseingabe!AJ122</f>
        <v> </v>
      </c>
      <c r="AF113" s="530"/>
      <c r="AG113" s="530"/>
      <c r="AH113" s="530"/>
      <c r="AI113" s="530"/>
      <c r="AJ113" s="530"/>
      <c r="AK113" s="530"/>
      <c r="AL113" s="530"/>
      <c r="AM113" s="530"/>
      <c r="AN113" s="530"/>
      <c r="AO113" s="530"/>
      <c r="AP113" s="530"/>
      <c r="AQ113" s="530"/>
      <c r="AR113" s="530"/>
      <c r="AS113" s="530"/>
      <c r="AT113" s="530"/>
      <c r="AU113" s="530"/>
      <c r="AV113" s="530"/>
      <c r="AW113" s="530"/>
      <c r="AX113" s="530"/>
      <c r="AY113" s="531"/>
      <c r="AZ113" s="497">
        <f>IF(Ergebniseingabe!BE122="","",Ergebniseingabe!BE122)</f>
      </c>
      <c r="BA113" s="498"/>
      <c r="BB113" s="498"/>
      <c r="BC113" s="492">
        <f>IF(Ergebniseingabe!BH122="","",Ergebniseingabe!BH122)</f>
      </c>
      <c r="BD113" s="493"/>
      <c r="BE113" s="674">
        <f>IF(Ergebniseingabe!BJ122="","",Ergebniseingabe!BJ122)</f>
      </c>
      <c r="BF113" s="675"/>
      <c r="BG113" s="675"/>
      <c r="BH113" s="676"/>
      <c r="BI113" s="2"/>
      <c r="BJ113" s="2"/>
      <c r="BK113" s="2"/>
      <c r="BL113" s="3"/>
      <c r="BM113" s="5"/>
      <c r="BN113" s="5"/>
      <c r="BO113" s="5"/>
      <c r="BP113" s="5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7"/>
      <c r="CI113" s="7"/>
      <c r="CJ113" s="7"/>
      <c r="CK113" s="7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8"/>
    </row>
    <row r="114" spans="3:125" s="1" customFormat="1" ht="12" customHeight="1" thickBot="1">
      <c r="C114" s="518"/>
      <c r="D114" s="519"/>
      <c r="E114" s="535"/>
      <c r="F114" s="536"/>
      <c r="G114" s="536"/>
      <c r="H114" s="537"/>
      <c r="I114" s="526" t="s">
        <v>44</v>
      </c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63"/>
      <c r="AE114" s="524" t="s">
        <v>45</v>
      </c>
      <c r="AF114" s="524"/>
      <c r="AG114" s="524"/>
      <c r="AH114" s="524"/>
      <c r="AI114" s="524"/>
      <c r="AJ114" s="524"/>
      <c r="AK114" s="524"/>
      <c r="AL114" s="524"/>
      <c r="AM114" s="524"/>
      <c r="AN114" s="524"/>
      <c r="AO114" s="524"/>
      <c r="AP114" s="524"/>
      <c r="AQ114" s="524"/>
      <c r="AR114" s="524"/>
      <c r="AS114" s="524"/>
      <c r="AT114" s="524"/>
      <c r="AU114" s="524"/>
      <c r="AV114" s="524"/>
      <c r="AW114" s="524"/>
      <c r="AX114" s="524"/>
      <c r="AY114" s="525"/>
      <c r="AZ114" s="490"/>
      <c r="BA114" s="491"/>
      <c r="BB114" s="491"/>
      <c r="BC114" s="491"/>
      <c r="BD114" s="491"/>
      <c r="BE114" s="671"/>
      <c r="BF114" s="672"/>
      <c r="BG114" s="672"/>
      <c r="BH114" s="673"/>
      <c r="BI114" s="2"/>
      <c r="BJ114" s="2"/>
      <c r="BK114" s="2"/>
      <c r="BL114" s="3"/>
      <c r="BM114" s="5"/>
      <c r="BN114" s="5"/>
      <c r="BO114" s="5"/>
      <c r="BP114" s="5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7"/>
      <c r="CI114" s="7"/>
      <c r="CJ114" s="7"/>
      <c r="CK114" s="7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8"/>
    </row>
    <row r="115" spans="3:125" s="1" customFormat="1" ht="12" customHeight="1">
      <c r="C115" s="57"/>
      <c r="D115" s="57"/>
      <c r="E115" s="64"/>
      <c r="F115" s="64"/>
      <c r="G115" s="64"/>
      <c r="H115" s="64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6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0"/>
      <c r="BA115" s="60"/>
      <c r="BB115" s="60"/>
      <c r="BC115" s="60"/>
      <c r="BD115" s="60"/>
      <c r="BE115" s="18"/>
      <c r="BF115" s="67"/>
      <c r="BG115" s="18"/>
      <c r="BH115" s="2"/>
      <c r="BI115" s="2"/>
      <c r="BJ115" s="2"/>
      <c r="BK115" s="2"/>
      <c r="BL115" s="3"/>
      <c r="BM115" s="5"/>
      <c r="BN115" s="5"/>
      <c r="BO115" s="5"/>
      <c r="BP115" s="5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7"/>
      <c r="CI115" s="7"/>
      <c r="CJ115" s="7"/>
      <c r="CK115" s="7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8"/>
    </row>
    <row r="116" spans="57:125" s="1" customFormat="1" ht="9.75" customHeight="1" thickBot="1">
      <c r="BE116" s="18"/>
      <c r="BF116" s="67"/>
      <c r="BG116" s="18"/>
      <c r="BH116" s="2"/>
      <c r="BI116" s="2"/>
      <c r="BJ116" s="2"/>
      <c r="BK116" s="2"/>
      <c r="BL116" s="3"/>
      <c r="BM116" s="5"/>
      <c r="BN116" s="5"/>
      <c r="BO116" s="5"/>
      <c r="BP116" s="5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7"/>
      <c r="CI116" s="7"/>
      <c r="CJ116" s="7"/>
      <c r="CK116" s="7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8"/>
    </row>
    <row r="117" spans="3:125" s="1" customFormat="1" ht="18" customHeight="1" thickBot="1">
      <c r="C117" s="547" t="s">
        <v>23</v>
      </c>
      <c r="D117" s="548"/>
      <c r="E117" s="499" t="s">
        <v>62</v>
      </c>
      <c r="F117" s="500"/>
      <c r="G117" s="500"/>
      <c r="H117" s="500"/>
      <c r="I117" s="499" t="s">
        <v>46</v>
      </c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0"/>
      <c r="X117" s="500"/>
      <c r="Y117" s="500"/>
      <c r="Z117" s="500"/>
      <c r="AA117" s="500"/>
      <c r="AB117" s="500"/>
      <c r="AC117" s="500"/>
      <c r="AD117" s="500"/>
      <c r="AE117" s="500"/>
      <c r="AF117" s="500"/>
      <c r="AG117" s="500"/>
      <c r="AH117" s="500"/>
      <c r="AI117" s="500"/>
      <c r="AJ117" s="500"/>
      <c r="AK117" s="500"/>
      <c r="AL117" s="500"/>
      <c r="AM117" s="500"/>
      <c r="AN117" s="500"/>
      <c r="AO117" s="500"/>
      <c r="AP117" s="500"/>
      <c r="AQ117" s="500"/>
      <c r="AR117" s="500"/>
      <c r="AS117" s="500"/>
      <c r="AT117" s="500"/>
      <c r="AU117" s="500"/>
      <c r="AV117" s="500"/>
      <c r="AW117" s="500"/>
      <c r="AX117" s="500"/>
      <c r="AY117" s="612"/>
      <c r="AZ117" s="499" t="s">
        <v>25</v>
      </c>
      <c r="BA117" s="500"/>
      <c r="BB117" s="500"/>
      <c r="BC117" s="500"/>
      <c r="BD117" s="500"/>
      <c r="BE117" s="499"/>
      <c r="BF117" s="500"/>
      <c r="BG117" s="500"/>
      <c r="BH117" s="679"/>
      <c r="BI117" s="2"/>
      <c r="BJ117" s="2"/>
      <c r="BK117" s="2"/>
      <c r="BL117" s="3"/>
      <c r="BM117" s="5"/>
      <c r="BN117" s="5"/>
      <c r="BO117" s="5"/>
      <c r="BP117" s="5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7"/>
      <c r="CI117" s="7"/>
      <c r="CJ117" s="7"/>
      <c r="CK117" s="7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8"/>
    </row>
    <row r="118" spans="3:125" s="1" customFormat="1" ht="18" customHeight="1">
      <c r="C118" s="516">
        <v>34</v>
      </c>
      <c r="D118" s="517"/>
      <c r="E118" s="532">
        <f>Ergebniseingabe!G127</f>
        <v>0.6291666666666667</v>
      </c>
      <c r="F118" s="533"/>
      <c r="G118" s="533"/>
      <c r="H118" s="534"/>
      <c r="I118" s="538" t="str">
        <f>Ergebniseingabe!K127</f>
        <v> </v>
      </c>
      <c r="J118" s="530"/>
      <c r="K118" s="530"/>
      <c r="L118" s="530"/>
      <c r="M118" s="530"/>
      <c r="N118" s="530"/>
      <c r="O118" s="530"/>
      <c r="P118" s="530"/>
      <c r="Q118" s="530"/>
      <c r="R118" s="530"/>
      <c r="S118" s="530"/>
      <c r="T118" s="530"/>
      <c r="U118" s="530"/>
      <c r="V118" s="530"/>
      <c r="W118" s="530"/>
      <c r="X118" s="530"/>
      <c r="Y118" s="530"/>
      <c r="Z118" s="530"/>
      <c r="AA118" s="530"/>
      <c r="AB118" s="530"/>
      <c r="AC118" s="530"/>
      <c r="AD118" s="62" t="s">
        <v>35</v>
      </c>
      <c r="AE118" s="530" t="str">
        <f>Ergebniseingabe!AJ127</f>
        <v> </v>
      </c>
      <c r="AF118" s="530"/>
      <c r="AG118" s="530"/>
      <c r="AH118" s="530"/>
      <c r="AI118" s="530"/>
      <c r="AJ118" s="530"/>
      <c r="AK118" s="530"/>
      <c r="AL118" s="530"/>
      <c r="AM118" s="530"/>
      <c r="AN118" s="530"/>
      <c r="AO118" s="530"/>
      <c r="AP118" s="530"/>
      <c r="AQ118" s="530"/>
      <c r="AR118" s="530"/>
      <c r="AS118" s="530"/>
      <c r="AT118" s="530"/>
      <c r="AU118" s="530"/>
      <c r="AV118" s="530"/>
      <c r="AW118" s="530"/>
      <c r="AX118" s="530"/>
      <c r="AY118" s="531"/>
      <c r="AZ118" s="497">
        <f>IF(Ergebniseingabe!BE127="","",Ergebniseingabe!BE127)</f>
      </c>
      <c r="BA118" s="498"/>
      <c r="BB118" s="498"/>
      <c r="BC118" s="492">
        <f>IF(Ergebniseingabe!BH127="","",Ergebniseingabe!BH127)</f>
      </c>
      <c r="BD118" s="493"/>
      <c r="BE118" s="674">
        <f>IF(Ergebniseingabe!BJ127="","",Ergebniseingabe!BJ127)</f>
      </c>
      <c r="BF118" s="675"/>
      <c r="BG118" s="675"/>
      <c r="BH118" s="676"/>
      <c r="BI118" s="2"/>
      <c r="BJ118" s="2"/>
      <c r="BK118" s="2"/>
      <c r="BL118" s="3"/>
      <c r="BM118" s="5"/>
      <c r="BN118" s="5"/>
      <c r="BO118" s="5"/>
      <c r="BP118" s="5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7"/>
      <c r="CI118" s="7"/>
      <c r="CJ118" s="7"/>
      <c r="CK118" s="7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8"/>
    </row>
    <row r="119" spans="3:125" s="1" customFormat="1" ht="12" customHeight="1" thickBot="1">
      <c r="C119" s="518"/>
      <c r="D119" s="519"/>
      <c r="E119" s="535"/>
      <c r="F119" s="536"/>
      <c r="G119" s="536"/>
      <c r="H119" s="537"/>
      <c r="I119" s="526" t="s">
        <v>47</v>
      </c>
      <c r="J119" s="524"/>
      <c r="K119" s="524"/>
      <c r="L119" s="524"/>
      <c r="M119" s="524"/>
      <c r="N119" s="524"/>
      <c r="O119" s="524"/>
      <c r="P119" s="524"/>
      <c r="Q119" s="524"/>
      <c r="R119" s="524"/>
      <c r="S119" s="524"/>
      <c r="T119" s="524"/>
      <c r="U119" s="524"/>
      <c r="V119" s="524"/>
      <c r="W119" s="524"/>
      <c r="X119" s="524"/>
      <c r="Y119" s="524"/>
      <c r="Z119" s="524"/>
      <c r="AA119" s="524"/>
      <c r="AB119" s="524"/>
      <c r="AC119" s="524"/>
      <c r="AD119" s="63"/>
      <c r="AE119" s="524" t="s">
        <v>48</v>
      </c>
      <c r="AF119" s="524"/>
      <c r="AG119" s="524"/>
      <c r="AH119" s="524"/>
      <c r="AI119" s="524"/>
      <c r="AJ119" s="524"/>
      <c r="AK119" s="524"/>
      <c r="AL119" s="524"/>
      <c r="AM119" s="524"/>
      <c r="AN119" s="524"/>
      <c r="AO119" s="524"/>
      <c r="AP119" s="524"/>
      <c r="AQ119" s="524"/>
      <c r="AR119" s="524"/>
      <c r="AS119" s="524"/>
      <c r="AT119" s="524"/>
      <c r="AU119" s="524"/>
      <c r="AV119" s="524"/>
      <c r="AW119" s="524"/>
      <c r="AX119" s="524"/>
      <c r="AY119" s="525"/>
      <c r="AZ119" s="490"/>
      <c r="BA119" s="491"/>
      <c r="BB119" s="491"/>
      <c r="BC119" s="491"/>
      <c r="BD119" s="491"/>
      <c r="BE119" s="671"/>
      <c r="BF119" s="672"/>
      <c r="BG119" s="672"/>
      <c r="BH119" s="673"/>
      <c r="BI119" s="2"/>
      <c r="BJ119" s="2"/>
      <c r="BK119" s="2"/>
      <c r="BL119" s="3"/>
      <c r="BM119" s="5"/>
      <c r="BN119" s="5"/>
      <c r="BO119" s="5"/>
      <c r="BP119" s="5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7"/>
      <c r="CI119" s="7"/>
      <c r="CJ119" s="7"/>
      <c r="CK119" s="7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8"/>
    </row>
    <row r="120" spans="56:101" ht="12.75">
      <c r="BD120" s="1"/>
      <c r="BE120" s="1"/>
      <c r="BF120" s="1"/>
      <c r="BG120" s="1"/>
      <c r="BH120" s="1"/>
      <c r="BI120" s="2"/>
      <c r="BJ120" s="2"/>
      <c r="BK120" s="2"/>
      <c r="BL120" s="2"/>
      <c r="BM120" s="3"/>
      <c r="BN120" s="3"/>
      <c r="BO120" s="5"/>
      <c r="BP120" s="5"/>
      <c r="BQ120" s="5"/>
      <c r="BR120" s="6"/>
      <c r="BS120" s="6"/>
      <c r="BT120" s="6"/>
      <c r="BW120" s="5"/>
      <c r="BX120" s="5"/>
      <c r="BY120" s="5"/>
      <c r="CE120" s="6"/>
      <c r="CF120" s="6"/>
      <c r="CG120" s="6"/>
      <c r="CH120" s="6"/>
      <c r="CI120" s="6"/>
      <c r="CJ120" s="7"/>
      <c r="CK120" s="7"/>
      <c r="CL120" s="7"/>
      <c r="CM120" s="7"/>
      <c r="CS120" s="2"/>
      <c r="CT120" s="2"/>
      <c r="CU120" s="2"/>
      <c r="CV120" s="2"/>
      <c r="CW120" s="2"/>
    </row>
    <row r="121" spans="2:101" ht="12.75">
      <c r="B121" s="36" t="s">
        <v>49</v>
      </c>
      <c r="BD121" s="1"/>
      <c r="BE121" s="1"/>
      <c r="BF121" s="1"/>
      <c r="BG121" s="1"/>
      <c r="BH121" s="1"/>
      <c r="BI121" s="2"/>
      <c r="BJ121" s="2"/>
      <c r="BK121" s="2"/>
      <c r="BL121" s="2"/>
      <c r="BM121" s="3"/>
      <c r="BN121" s="3"/>
      <c r="BO121" s="3"/>
      <c r="BP121" s="3"/>
      <c r="BQ121" s="3"/>
      <c r="BR121" s="2"/>
      <c r="BS121" s="2"/>
      <c r="BT121" s="2"/>
      <c r="BU121" s="2"/>
      <c r="BV121" s="2"/>
      <c r="BW121" s="3"/>
      <c r="BX121" s="3"/>
      <c r="BY121" s="3"/>
      <c r="BZ121" s="2"/>
      <c r="CA121" s="2"/>
      <c r="CB121" s="2"/>
      <c r="CC121" s="2"/>
      <c r="CD121" s="2"/>
      <c r="CE121" s="2"/>
      <c r="CF121" s="2"/>
      <c r="CG121" s="2"/>
      <c r="CH121" s="2"/>
      <c r="CJ121" s="7"/>
      <c r="CK121" s="7"/>
      <c r="CL121" s="7"/>
      <c r="CM121" s="7"/>
      <c r="CS121" s="2"/>
      <c r="CT121" s="2"/>
      <c r="CU121" s="2"/>
      <c r="CV121" s="2"/>
      <c r="CW121" s="2"/>
    </row>
    <row r="122" spans="56:101" ht="13.5" thickBot="1">
      <c r="BD122" s="1"/>
      <c r="BE122" s="1"/>
      <c r="BF122" s="1"/>
      <c r="BG122" s="1"/>
      <c r="BH122" s="1"/>
      <c r="BI122" s="2"/>
      <c r="BJ122" s="2"/>
      <c r="BK122" s="2"/>
      <c r="BL122" s="2"/>
      <c r="BM122" s="3"/>
      <c r="BN122" s="3"/>
      <c r="BO122" s="5"/>
      <c r="BP122" s="5"/>
      <c r="BQ122" s="5"/>
      <c r="BR122" s="6"/>
      <c r="BS122" s="6"/>
      <c r="BT122" s="6"/>
      <c r="BW122" s="5"/>
      <c r="BX122" s="5"/>
      <c r="BY122" s="5"/>
      <c r="CE122" s="6"/>
      <c r="CF122" s="6"/>
      <c r="CG122" s="6"/>
      <c r="CH122" s="6"/>
      <c r="CI122" s="6"/>
      <c r="CJ122" s="7"/>
      <c r="CK122" s="7"/>
      <c r="CL122" s="7"/>
      <c r="CM122" s="7"/>
      <c r="CS122" s="2"/>
      <c r="CT122" s="2"/>
      <c r="CU122" s="2"/>
      <c r="CV122" s="2"/>
      <c r="CW122" s="2"/>
    </row>
    <row r="123" spans="9:96" ht="18" customHeight="1">
      <c r="I123" s="572" t="s">
        <v>50</v>
      </c>
      <c r="J123" s="573"/>
      <c r="K123" s="609" t="str">
        <f>Ergebniseingabe!Q132</f>
        <v> </v>
      </c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1"/>
      <c r="BB123" s="2"/>
      <c r="BC123" s="2"/>
      <c r="BG123" s="3"/>
      <c r="BH123" s="3"/>
      <c r="BJ123" s="5"/>
      <c r="BK123" s="5"/>
      <c r="BQ123" s="5"/>
      <c r="BT123" s="6"/>
      <c r="CC123" s="7"/>
      <c r="CD123" s="7"/>
      <c r="CG123" s="2"/>
      <c r="CH123" s="2"/>
      <c r="CQ123" s="8"/>
      <c r="CR123" s="8"/>
    </row>
    <row r="124" spans="9:96" ht="18" customHeight="1">
      <c r="I124" s="570" t="s">
        <v>51</v>
      </c>
      <c r="J124" s="571"/>
      <c r="K124" s="606" t="str">
        <f>Ergebniseingabe!Q133</f>
        <v> </v>
      </c>
      <c r="L124" s="607"/>
      <c r="M124" s="607"/>
      <c r="N124" s="607"/>
      <c r="O124" s="607"/>
      <c r="P124" s="607"/>
      <c r="Q124" s="607"/>
      <c r="R124" s="607"/>
      <c r="S124" s="607"/>
      <c r="T124" s="607"/>
      <c r="U124" s="607"/>
      <c r="V124" s="607"/>
      <c r="W124" s="607"/>
      <c r="X124" s="607"/>
      <c r="Y124" s="607"/>
      <c r="Z124" s="607"/>
      <c r="AA124" s="607"/>
      <c r="AB124" s="607"/>
      <c r="AC124" s="607"/>
      <c r="AD124" s="607"/>
      <c r="AE124" s="607"/>
      <c r="AF124" s="608"/>
      <c r="BB124" s="2"/>
      <c r="BC124" s="2"/>
      <c r="BG124" s="3"/>
      <c r="BH124" s="3"/>
      <c r="BJ124" s="5"/>
      <c r="BK124" s="5"/>
      <c r="BQ124" s="5"/>
      <c r="BT124" s="6"/>
      <c r="CC124" s="7"/>
      <c r="CD124" s="7"/>
      <c r="CG124" s="2"/>
      <c r="CH124" s="2"/>
      <c r="CQ124" s="8"/>
      <c r="CR124" s="8"/>
    </row>
    <row r="125" spans="9:96" ht="18" customHeight="1">
      <c r="I125" s="570" t="s">
        <v>52</v>
      </c>
      <c r="J125" s="571"/>
      <c r="K125" s="606" t="str">
        <f>Ergebniseingabe!Q134</f>
        <v> </v>
      </c>
      <c r="L125" s="607"/>
      <c r="M125" s="607"/>
      <c r="N125" s="607"/>
      <c r="O125" s="607"/>
      <c r="P125" s="607"/>
      <c r="Q125" s="607"/>
      <c r="R125" s="607"/>
      <c r="S125" s="607"/>
      <c r="T125" s="607"/>
      <c r="U125" s="607"/>
      <c r="V125" s="607"/>
      <c r="W125" s="607"/>
      <c r="X125" s="607"/>
      <c r="Y125" s="607"/>
      <c r="Z125" s="607"/>
      <c r="AA125" s="607"/>
      <c r="AB125" s="607"/>
      <c r="AC125" s="607"/>
      <c r="AD125" s="607"/>
      <c r="AE125" s="607"/>
      <c r="AF125" s="608"/>
      <c r="BB125" s="2"/>
      <c r="BC125" s="2"/>
      <c r="BG125" s="3"/>
      <c r="BH125" s="3"/>
      <c r="BJ125" s="5"/>
      <c r="BK125" s="5"/>
      <c r="BQ125" s="5"/>
      <c r="BT125" s="6"/>
      <c r="CC125" s="7"/>
      <c r="CD125" s="7"/>
      <c r="CG125" s="2"/>
      <c r="CH125" s="2"/>
      <c r="CQ125" s="8"/>
      <c r="CR125" s="8"/>
    </row>
    <row r="126" spans="9:96" ht="18" customHeight="1" thickBot="1">
      <c r="I126" s="568" t="s">
        <v>53</v>
      </c>
      <c r="J126" s="569"/>
      <c r="K126" s="603" t="str">
        <f>Ergebniseingabe!Q135</f>
        <v> </v>
      </c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4"/>
      <c r="Y126" s="604"/>
      <c r="Z126" s="604"/>
      <c r="AA126" s="604"/>
      <c r="AB126" s="604"/>
      <c r="AC126" s="604"/>
      <c r="AD126" s="604"/>
      <c r="AE126" s="604"/>
      <c r="AF126" s="605"/>
      <c r="BB126" s="2"/>
      <c r="BC126" s="2"/>
      <c r="BG126" s="3"/>
      <c r="BH126" s="3"/>
      <c r="BJ126" s="5"/>
      <c r="BK126" s="5"/>
      <c r="BQ126" s="5"/>
      <c r="BT126" s="6"/>
      <c r="CC126" s="7"/>
      <c r="CD126" s="7"/>
      <c r="CG126" s="2"/>
      <c r="CH126" s="2"/>
      <c r="CQ126" s="8"/>
      <c r="CR126" s="8"/>
    </row>
    <row r="127" ht="12.75"/>
    <row r="128" ht="12.75" hidden="1"/>
    <row r="129" spans="64:86" s="3" customFormat="1" ht="12.75" hidden="1"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99"/>
      <c r="CF129" s="99"/>
      <c r="CG129" s="99"/>
      <c r="CH129" s="99"/>
    </row>
    <row r="130" spans="16:86" s="104" customFormat="1" ht="12.75" hidden="1">
      <c r="P130" s="100"/>
      <c r="Q130" s="100">
        <v>1</v>
      </c>
      <c r="R130" s="100">
        <v>2</v>
      </c>
      <c r="S130" s="100">
        <v>3</v>
      </c>
      <c r="T130" s="101">
        <v>4</v>
      </c>
      <c r="U130" s="101">
        <v>5</v>
      </c>
      <c r="V130" s="101">
        <v>6</v>
      </c>
      <c r="W130" s="101">
        <v>7</v>
      </c>
      <c r="X130" s="101">
        <v>8</v>
      </c>
      <c r="Y130" s="101">
        <v>9</v>
      </c>
      <c r="Z130" s="102">
        <v>10</v>
      </c>
      <c r="AA130" s="103">
        <v>11</v>
      </c>
      <c r="AB130" s="101">
        <v>12</v>
      </c>
      <c r="AC130" s="101">
        <v>13</v>
      </c>
      <c r="AD130" s="70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6"/>
      <c r="CF130" s="106"/>
      <c r="CG130" s="106"/>
      <c r="CH130" s="106"/>
    </row>
    <row r="131" spans="16:86" s="107" customFormat="1" ht="12.75" hidden="1"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9"/>
      <c r="CF131" s="109"/>
      <c r="CG131" s="109"/>
      <c r="CH131" s="109"/>
    </row>
    <row r="132" spans="36:49" ht="12.75" hidden="1"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</row>
  </sheetData>
  <sheetProtection sheet="1" scenarios="1" selectLockedCells="1"/>
  <mergeCells count="576">
    <mergeCell ref="BE119:BH119"/>
    <mergeCell ref="BE118:BH118"/>
    <mergeCell ref="BE117:BH117"/>
    <mergeCell ref="BE114:BH114"/>
    <mergeCell ref="BE104:BH104"/>
    <mergeCell ref="BE103:BH103"/>
    <mergeCell ref="BE102:BH102"/>
    <mergeCell ref="BE113:BH113"/>
    <mergeCell ref="BE112:BH112"/>
    <mergeCell ref="BE109:BH109"/>
    <mergeCell ref="BE108:BH108"/>
    <mergeCell ref="BE107:BH107"/>
    <mergeCell ref="BL95:BN95"/>
    <mergeCell ref="BO95:BQ95"/>
    <mergeCell ref="AY95:AZ95"/>
    <mergeCell ref="BA95:BB95"/>
    <mergeCell ref="BC95:BD95"/>
    <mergeCell ref="BE95:BF95"/>
    <mergeCell ref="BG95:BH95"/>
    <mergeCell ref="BJ95:BK95"/>
    <mergeCell ref="AM95:AO95"/>
    <mergeCell ref="AP95:AR95"/>
    <mergeCell ref="AS95:AU95"/>
    <mergeCell ref="AV95:AX95"/>
    <mergeCell ref="J95:K95"/>
    <mergeCell ref="L95:AF95"/>
    <mergeCell ref="AG95:AI95"/>
    <mergeCell ref="AJ95:AL95"/>
    <mergeCell ref="BG94:BH94"/>
    <mergeCell ref="BJ94:BK94"/>
    <mergeCell ref="BL94:BN94"/>
    <mergeCell ref="BO94:BQ94"/>
    <mergeCell ref="AY94:AZ94"/>
    <mergeCell ref="BA94:BB94"/>
    <mergeCell ref="BC94:BD94"/>
    <mergeCell ref="BE94:BF94"/>
    <mergeCell ref="AM94:AO94"/>
    <mergeCell ref="AP94:AR94"/>
    <mergeCell ref="AS94:AU94"/>
    <mergeCell ref="AV94:AX94"/>
    <mergeCell ref="J94:K94"/>
    <mergeCell ref="L94:AF94"/>
    <mergeCell ref="AG94:AI94"/>
    <mergeCell ref="AJ94:AL94"/>
    <mergeCell ref="BG93:BH93"/>
    <mergeCell ref="BJ93:BK93"/>
    <mergeCell ref="BL93:BN93"/>
    <mergeCell ref="BO93:BQ93"/>
    <mergeCell ref="AY93:AZ93"/>
    <mergeCell ref="BA93:BB93"/>
    <mergeCell ref="BC93:BD93"/>
    <mergeCell ref="BE93:BF93"/>
    <mergeCell ref="AM93:AO93"/>
    <mergeCell ref="AP93:AR93"/>
    <mergeCell ref="AS93:AU93"/>
    <mergeCell ref="AV93:AX93"/>
    <mergeCell ref="J93:K93"/>
    <mergeCell ref="L93:AF93"/>
    <mergeCell ref="AG93:AI93"/>
    <mergeCell ref="AJ93:AL93"/>
    <mergeCell ref="BG92:BH92"/>
    <mergeCell ref="BJ92:BK92"/>
    <mergeCell ref="BL92:BN92"/>
    <mergeCell ref="BO92:BQ92"/>
    <mergeCell ref="AY92:AZ92"/>
    <mergeCell ref="BA92:BB92"/>
    <mergeCell ref="BC92:BD92"/>
    <mergeCell ref="BE92:BF92"/>
    <mergeCell ref="AM92:AO92"/>
    <mergeCell ref="AP92:AR92"/>
    <mergeCell ref="AS92:AU92"/>
    <mergeCell ref="AV92:AX92"/>
    <mergeCell ref="J92:K92"/>
    <mergeCell ref="L92:AF92"/>
    <mergeCell ref="AG92:AI92"/>
    <mergeCell ref="AJ92:AL92"/>
    <mergeCell ref="BG91:BH91"/>
    <mergeCell ref="BJ91:BK91"/>
    <mergeCell ref="BL91:BN91"/>
    <mergeCell ref="BO91:BQ91"/>
    <mergeCell ref="AY91:AZ91"/>
    <mergeCell ref="BA91:BB91"/>
    <mergeCell ref="BC91:BD91"/>
    <mergeCell ref="BE91:BF91"/>
    <mergeCell ref="AM91:AO91"/>
    <mergeCell ref="AP91:AR91"/>
    <mergeCell ref="AS91:AU91"/>
    <mergeCell ref="AV91:AX91"/>
    <mergeCell ref="J91:K91"/>
    <mergeCell ref="L91:AF91"/>
    <mergeCell ref="AG91:AI91"/>
    <mergeCell ref="AJ91:AL91"/>
    <mergeCell ref="BJ90:BK90"/>
    <mergeCell ref="BL90:BN90"/>
    <mergeCell ref="BO90:BQ90"/>
    <mergeCell ref="AV90:AX90"/>
    <mergeCell ref="AY90:AZ90"/>
    <mergeCell ref="BA90:BB90"/>
    <mergeCell ref="BC90:BD90"/>
    <mergeCell ref="BL89:BN89"/>
    <mergeCell ref="BO89:BQ89"/>
    <mergeCell ref="J90:K90"/>
    <mergeCell ref="L90:AF90"/>
    <mergeCell ref="AG90:AI90"/>
    <mergeCell ref="AJ90:AL90"/>
    <mergeCell ref="AM90:AO90"/>
    <mergeCell ref="AP90:AR90"/>
    <mergeCell ref="AS90:AU90"/>
    <mergeCell ref="BG90:BH90"/>
    <mergeCell ref="J89:AF89"/>
    <mergeCell ref="AY89:AZ89"/>
    <mergeCell ref="BA89:BB89"/>
    <mergeCell ref="F89:H89"/>
    <mergeCell ref="B89:E89"/>
    <mergeCell ref="BJ79:BK79"/>
    <mergeCell ref="BG89:BK89"/>
    <mergeCell ref="AG82:AI89"/>
    <mergeCell ref="AJ82:AL89"/>
    <mergeCell ref="AM82:AO89"/>
    <mergeCell ref="AP82:AR89"/>
    <mergeCell ref="AS82:AU89"/>
    <mergeCell ref="AV82:AX89"/>
    <mergeCell ref="AP79:AR79"/>
    <mergeCell ref="AS79:AU79"/>
    <mergeCell ref="AV79:AX79"/>
    <mergeCell ref="BA79:BB79"/>
    <mergeCell ref="BL79:BN79"/>
    <mergeCell ref="BO79:BQ79"/>
    <mergeCell ref="AY79:AZ79"/>
    <mergeCell ref="BJ78:BK78"/>
    <mergeCell ref="BG79:BH79"/>
    <mergeCell ref="BC79:BD79"/>
    <mergeCell ref="BE79:BF79"/>
    <mergeCell ref="BO78:BQ78"/>
    <mergeCell ref="J79:K79"/>
    <mergeCell ref="L79:AF79"/>
    <mergeCell ref="AG79:AI79"/>
    <mergeCell ref="AJ79:AL79"/>
    <mergeCell ref="AM79:AO79"/>
    <mergeCell ref="AY77:AZ77"/>
    <mergeCell ref="AS77:AU77"/>
    <mergeCell ref="AG77:AI77"/>
    <mergeCell ref="AJ77:AL77"/>
    <mergeCell ref="AM77:AO77"/>
    <mergeCell ref="BA77:BB77"/>
    <mergeCell ref="BL78:BN78"/>
    <mergeCell ref="AV78:AX78"/>
    <mergeCell ref="AY78:AZ78"/>
    <mergeCell ref="BA78:BB78"/>
    <mergeCell ref="BC78:BD78"/>
    <mergeCell ref="BJ77:BK77"/>
    <mergeCell ref="BL77:BN77"/>
    <mergeCell ref="BC77:BD77"/>
    <mergeCell ref="AV77:AX77"/>
    <mergeCell ref="BO77:BQ77"/>
    <mergeCell ref="J78:K78"/>
    <mergeCell ref="L78:AF78"/>
    <mergeCell ref="AG78:AI78"/>
    <mergeCell ref="AJ78:AL78"/>
    <mergeCell ref="AM78:AO78"/>
    <mergeCell ref="AP78:AR78"/>
    <mergeCell ref="AS78:AU78"/>
    <mergeCell ref="J77:K77"/>
    <mergeCell ref="L77:AF77"/>
    <mergeCell ref="AP77:AR77"/>
    <mergeCell ref="BL75:BN75"/>
    <mergeCell ref="BO75:BQ75"/>
    <mergeCell ref="BG75:BH75"/>
    <mergeCell ref="BJ75:BK75"/>
    <mergeCell ref="BL76:BN76"/>
    <mergeCell ref="BO76:BQ76"/>
    <mergeCell ref="AS76:AU76"/>
    <mergeCell ref="AV76:AX76"/>
    <mergeCell ref="AY75:AZ75"/>
    <mergeCell ref="J76:K76"/>
    <mergeCell ref="L76:AF76"/>
    <mergeCell ref="AG76:AI76"/>
    <mergeCell ref="AJ76:AL76"/>
    <mergeCell ref="AM76:AO76"/>
    <mergeCell ref="AP76:AR76"/>
    <mergeCell ref="BA75:BB75"/>
    <mergeCell ref="BC75:BD75"/>
    <mergeCell ref="BE75:BF75"/>
    <mergeCell ref="AY76:AZ76"/>
    <mergeCell ref="BA76:BB76"/>
    <mergeCell ref="BC76:BD76"/>
    <mergeCell ref="BE76:BF76"/>
    <mergeCell ref="BL74:BN74"/>
    <mergeCell ref="BO74:BQ74"/>
    <mergeCell ref="J75:K75"/>
    <mergeCell ref="L75:AF75"/>
    <mergeCell ref="AG75:AI75"/>
    <mergeCell ref="AJ75:AL75"/>
    <mergeCell ref="AM75:AO75"/>
    <mergeCell ref="AP75:AR75"/>
    <mergeCell ref="AS75:AU75"/>
    <mergeCell ref="AV75:AX75"/>
    <mergeCell ref="AY74:AZ74"/>
    <mergeCell ref="BA74:BB74"/>
    <mergeCell ref="BC74:BD74"/>
    <mergeCell ref="BE74:BF74"/>
    <mergeCell ref="BL73:BN73"/>
    <mergeCell ref="BO73:BQ73"/>
    <mergeCell ref="BJ74:BK74"/>
    <mergeCell ref="BG73:BK73"/>
    <mergeCell ref="BE73:BF73"/>
    <mergeCell ref="BG74:BH74"/>
    <mergeCell ref="J74:K74"/>
    <mergeCell ref="L74:AF74"/>
    <mergeCell ref="AG74:AI74"/>
    <mergeCell ref="AJ74:AL74"/>
    <mergeCell ref="AM74:AO74"/>
    <mergeCell ref="AP74:AR74"/>
    <mergeCell ref="AS74:AU74"/>
    <mergeCell ref="AV74:AX74"/>
    <mergeCell ref="B2:AU2"/>
    <mergeCell ref="B4:AU4"/>
    <mergeCell ref="B6:AU6"/>
    <mergeCell ref="B8:AU8"/>
    <mergeCell ref="F73:H73"/>
    <mergeCell ref="B73:E73"/>
    <mergeCell ref="AG36:BA36"/>
    <mergeCell ref="AG35:BA35"/>
    <mergeCell ref="AE103:AY103"/>
    <mergeCell ref="I103:AC103"/>
    <mergeCell ref="AE104:AY104"/>
    <mergeCell ref="I104:AC104"/>
    <mergeCell ref="K126:AF126"/>
    <mergeCell ref="K125:AF125"/>
    <mergeCell ref="K124:AF124"/>
    <mergeCell ref="K123:AF123"/>
    <mergeCell ref="I117:AY117"/>
    <mergeCell ref="AE119:AY119"/>
    <mergeCell ref="F90:H90"/>
    <mergeCell ref="F95:H95"/>
    <mergeCell ref="F94:H94"/>
    <mergeCell ref="F93:H93"/>
    <mergeCell ref="F92:H92"/>
    <mergeCell ref="F91:H91"/>
    <mergeCell ref="B95:E95"/>
    <mergeCell ref="B94:E94"/>
    <mergeCell ref="AG43:BA43"/>
    <mergeCell ref="AG27:BA27"/>
    <mergeCell ref="AG26:BA26"/>
    <mergeCell ref="AG41:BA41"/>
    <mergeCell ref="AG40:BA40"/>
    <mergeCell ref="AG39:BA39"/>
    <mergeCell ref="AG38:BA38"/>
    <mergeCell ref="AG37:BA37"/>
    <mergeCell ref="K34:AE34"/>
    <mergeCell ref="AG47:BA47"/>
    <mergeCell ref="AG46:BA46"/>
    <mergeCell ref="AG45:BA45"/>
    <mergeCell ref="AG44:BA44"/>
    <mergeCell ref="K47:AE47"/>
    <mergeCell ref="K40:AE40"/>
    <mergeCell ref="K46:AE46"/>
    <mergeCell ref="K45:AE45"/>
    <mergeCell ref="K44:AE44"/>
    <mergeCell ref="K43:AE43"/>
    <mergeCell ref="K41:AE41"/>
    <mergeCell ref="K35:AE35"/>
    <mergeCell ref="AB17:AV17"/>
    <mergeCell ref="C16:W16"/>
    <mergeCell ref="AB21:AV21"/>
    <mergeCell ref="AB20:AV20"/>
    <mergeCell ref="AB18:AV18"/>
    <mergeCell ref="C21:W21"/>
    <mergeCell ref="C20:W20"/>
    <mergeCell ref="C18:W18"/>
    <mergeCell ref="C17:W17"/>
    <mergeCell ref="K49:AE49"/>
    <mergeCell ref="C15:W15"/>
    <mergeCell ref="B3:AU3"/>
    <mergeCell ref="K38:AE38"/>
    <mergeCell ref="K37:AE37"/>
    <mergeCell ref="U10:V10"/>
    <mergeCell ref="C19:W19"/>
    <mergeCell ref="B10:G10"/>
    <mergeCell ref="H10:K10"/>
    <mergeCell ref="G35:J35"/>
    <mergeCell ref="K53:AE53"/>
    <mergeCell ref="K52:AE52"/>
    <mergeCell ref="B28:C28"/>
    <mergeCell ref="B26:C26"/>
    <mergeCell ref="K27:AE27"/>
    <mergeCell ref="G41:J41"/>
    <mergeCell ref="G39:J39"/>
    <mergeCell ref="G40:J40"/>
    <mergeCell ref="K51:AE51"/>
    <mergeCell ref="K50:AE50"/>
    <mergeCell ref="K33:AE33"/>
    <mergeCell ref="G26:J26"/>
    <mergeCell ref="G44:J44"/>
    <mergeCell ref="K42:AE42"/>
    <mergeCell ref="G38:J38"/>
    <mergeCell ref="K30:AE30"/>
    <mergeCell ref="K29:AE29"/>
    <mergeCell ref="K36:AE36"/>
    <mergeCell ref="K39:AE39"/>
    <mergeCell ref="K32:AE32"/>
    <mergeCell ref="AG31:BA31"/>
    <mergeCell ref="AG30:BA30"/>
    <mergeCell ref="AG29:BA29"/>
    <mergeCell ref="G32:J32"/>
    <mergeCell ref="AG28:BA28"/>
    <mergeCell ref="K26:AE26"/>
    <mergeCell ref="K31:AE31"/>
    <mergeCell ref="I109:AC109"/>
    <mergeCell ref="K48:AE48"/>
    <mergeCell ref="AG49:BA49"/>
    <mergeCell ref="AG48:BA48"/>
    <mergeCell ref="AG53:BA53"/>
    <mergeCell ref="AG52:BA52"/>
    <mergeCell ref="AG51:BA51"/>
    <mergeCell ref="AV66:AX73"/>
    <mergeCell ref="K55:AE55"/>
    <mergeCell ref="K54:AE54"/>
    <mergeCell ref="BC103:BD103"/>
    <mergeCell ref="BC89:BD89"/>
    <mergeCell ref="BE89:BF89"/>
    <mergeCell ref="BE90:BF90"/>
    <mergeCell ref="BG76:BH76"/>
    <mergeCell ref="BJ76:BK76"/>
    <mergeCell ref="BG77:BH77"/>
    <mergeCell ref="BE77:BF77"/>
    <mergeCell ref="BE78:BF78"/>
    <mergeCell ref="BG78:BH78"/>
    <mergeCell ref="E118:H119"/>
    <mergeCell ref="B93:E93"/>
    <mergeCell ref="B92:E92"/>
    <mergeCell ref="B91:E91"/>
    <mergeCell ref="B90:E90"/>
    <mergeCell ref="B74:E74"/>
    <mergeCell ref="F76:H76"/>
    <mergeCell ref="F75:H75"/>
    <mergeCell ref="F74:H74"/>
    <mergeCell ref="F79:H79"/>
    <mergeCell ref="I119:AC119"/>
    <mergeCell ref="AE118:AY118"/>
    <mergeCell ref="I118:AC118"/>
    <mergeCell ref="I126:J126"/>
    <mergeCell ref="I125:J125"/>
    <mergeCell ref="I124:J124"/>
    <mergeCell ref="I123:J123"/>
    <mergeCell ref="BB49:BD49"/>
    <mergeCell ref="BE49:BF49"/>
    <mergeCell ref="BE47:BF47"/>
    <mergeCell ref="BB47:BD47"/>
    <mergeCell ref="BE48:BF48"/>
    <mergeCell ref="G31:J31"/>
    <mergeCell ref="G36:J36"/>
    <mergeCell ref="G42:J42"/>
    <mergeCell ref="G33:J33"/>
    <mergeCell ref="G37:J37"/>
    <mergeCell ref="G54:J54"/>
    <mergeCell ref="G53:J53"/>
    <mergeCell ref="G52:J52"/>
    <mergeCell ref="G45:J45"/>
    <mergeCell ref="G48:J48"/>
    <mergeCell ref="G43:J43"/>
    <mergeCell ref="G49:J49"/>
    <mergeCell ref="AG33:BA33"/>
    <mergeCell ref="AG34:BA34"/>
    <mergeCell ref="BB50:BD50"/>
    <mergeCell ref="BE40:BF40"/>
    <mergeCell ref="BE42:BF42"/>
    <mergeCell ref="G34:J34"/>
    <mergeCell ref="BB37:BD37"/>
    <mergeCell ref="BE46:BF46"/>
    <mergeCell ref="BB45:BD45"/>
    <mergeCell ref="BE45:BF45"/>
    <mergeCell ref="AG50:BA50"/>
    <mergeCell ref="BE53:BF53"/>
    <mergeCell ref="BE51:BF51"/>
    <mergeCell ref="BE52:BF52"/>
    <mergeCell ref="BB52:BD52"/>
    <mergeCell ref="BB51:BD51"/>
    <mergeCell ref="BB53:BD53"/>
    <mergeCell ref="BE50:BF50"/>
    <mergeCell ref="B59:AU59"/>
    <mergeCell ref="B58:AU58"/>
    <mergeCell ref="E117:H117"/>
    <mergeCell ref="E113:H114"/>
    <mergeCell ref="E112:H112"/>
    <mergeCell ref="U100:V100"/>
    <mergeCell ref="X100:AB100"/>
    <mergeCell ref="F78:H78"/>
    <mergeCell ref="F77:H77"/>
    <mergeCell ref="AS66:AU73"/>
    <mergeCell ref="BE54:BF54"/>
    <mergeCell ref="BE55:BF55"/>
    <mergeCell ref="AM66:AO73"/>
    <mergeCell ref="AP66:AR73"/>
    <mergeCell ref="AG55:BA55"/>
    <mergeCell ref="AG54:BA54"/>
    <mergeCell ref="AY73:AZ73"/>
    <mergeCell ref="BA73:BB73"/>
    <mergeCell ref="BC73:BD73"/>
    <mergeCell ref="BB54:BD54"/>
    <mergeCell ref="C118:D119"/>
    <mergeCell ref="BB55:BD55"/>
    <mergeCell ref="C117:D117"/>
    <mergeCell ref="AZ107:BD107"/>
    <mergeCell ref="C103:D104"/>
    <mergeCell ref="AZ103:BB103"/>
    <mergeCell ref="AZ119:BD119"/>
    <mergeCell ref="G55:J55"/>
    <mergeCell ref="AG66:AI73"/>
    <mergeCell ref="J73:AF73"/>
    <mergeCell ref="AE113:AY113"/>
    <mergeCell ref="I113:AC113"/>
    <mergeCell ref="I108:AC108"/>
    <mergeCell ref="B55:C55"/>
    <mergeCell ref="AJ66:AL73"/>
    <mergeCell ref="B79:E79"/>
    <mergeCell ref="B78:E78"/>
    <mergeCell ref="B77:E77"/>
    <mergeCell ref="B76:E76"/>
    <mergeCell ref="B75:E75"/>
    <mergeCell ref="C112:D112"/>
    <mergeCell ref="C107:D107"/>
    <mergeCell ref="BC108:BD108"/>
    <mergeCell ref="E107:H107"/>
    <mergeCell ref="I112:AY112"/>
    <mergeCell ref="I107:AY107"/>
    <mergeCell ref="AZ109:BD109"/>
    <mergeCell ref="AE108:AY108"/>
    <mergeCell ref="E108:H109"/>
    <mergeCell ref="AE109:AY109"/>
    <mergeCell ref="C102:D102"/>
    <mergeCell ref="C108:D109"/>
    <mergeCell ref="C113:D114"/>
    <mergeCell ref="B100:G100"/>
    <mergeCell ref="E103:H104"/>
    <mergeCell ref="E102:H102"/>
    <mergeCell ref="H100:K100"/>
    <mergeCell ref="I102:AY102"/>
    <mergeCell ref="AE114:AY114"/>
    <mergeCell ref="I114:AC114"/>
    <mergeCell ref="B53:C53"/>
    <mergeCell ref="B54:C54"/>
    <mergeCell ref="B52:C52"/>
    <mergeCell ref="BE33:BF33"/>
    <mergeCell ref="BE34:BF34"/>
    <mergeCell ref="BE35:BF35"/>
    <mergeCell ref="BE39:BF39"/>
    <mergeCell ref="BE36:BF36"/>
    <mergeCell ref="BE38:BF38"/>
    <mergeCell ref="BE37:BF37"/>
    <mergeCell ref="B46:C46"/>
    <mergeCell ref="G46:J46"/>
    <mergeCell ref="B51:C51"/>
    <mergeCell ref="B48:C48"/>
    <mergeCell ref="B47:C47"/>
    <mergeCell ref="B49:C49"/>
    <mergeCell ref="B50:C50"/>
    <mergeCell ref="G51:J51"/>
    <mergeCell ref="G47:J47"/>
    <mergeCell ref="G50:J50"/>
    <mergeCell ref="B34:C34"/>
    <mergeCell ref="B35:C35"/>
    <mergeCell ref="B43:C43"/>
    <mergeCell ref="B36:C36"/>
    <mergeCell ref="B37:C37"/>
    <mergeCell ref="B38:C38"/>
    <mergeCell ref="B45:C45"/>
    <mergeCell ref="B40:C40"/>
    <mergeCell ref="B42:C42"/>
    <mergeCell ref="B30:C30"/>
    <mergeCell ref="B44:C44"/>
    <mergeCell ref="B41:C41"/>
    <mergeCell ref="B31:C31"/>
    <mergeCell ref="B39:C39"/>
    <mergeCell ref="B32:C32"/>
    <mergeCell ref="B33:C33"/>
    <mergeCell ref="B27:C27"/>
    <mergeCell ref="X10:AB10"/>
    <mergeCell ref="B25:C25"/>
    <mergeCell ref="G30:J30"/>
    <mergeCell ref="G29:J29"/>
    <mergeCell ref="G28:J28"/>
    <mergeCell ref="G27:J27"/>
    <mergeCell ref="B29:C29"/>
    <mergeCell ref="AB19:AV19"/>
    <mergeCell ref="G25:J25"/>
    <mergeCell ref="BB46:BD46"/>
    <mergeCell ref="BB33:BD33"/>
    <mergeCell ref="BB35:BD35"/>
    <mergeCell ref="BE41:BF41"/>
    <mergeCell ref="BB26:BD26"/>
    <mergeCell ref="BB27:BD27"/>
    <mergeCell ref="BB43:BD43"/>
    <mergeCell ref="BE44:BF44"/>
    <mergeCell ref="BB44:BD44"/>
    <mergeCell ref="BB41:BD41"/>
    <mergeCell ref="BE29:BF29"/>
    <mergeCell ref="AZ114:BD114"/>
    <mergeCell ref="AZ113:BB113"/>
    <mergeCell ref="AZ112:BD112"/>
    <mergeCell ref="BB28:BD28"/>
    <mergeCell ref="BE28:BF28"/>
    <mergeCell ref="BB30:BD30"/>
    <mergeCell ref="AZ108:BB108"/>
    <mergeCell ref="BB48:BD48"/>
    <mergeCell ref="AZ118:BB118"/>
    <mergeCell ref="BC118:BD118"/>
    <mergeCell ref="BB34:BD34"/>
    <mergeCell ref="BB42:BD42"/>
    <mergeCell ref="BE43:BF43"/>
    <mergeCell ref="BE31:BF31"/>
    <mergeCell ref="BB31:BD31"/>
    <mergeCell ref="BB32:BD32"/>
    <mergeCell ref="BB36:BD36"/>
    <mergeCell ref="AZ117:BD117"/>
    <mergeCell ref="AZ102:BD102"/>
    <mergeCell ref="AZ104:BD104"/>
    <mergeCell ref="BC113:BD113"/>
    <mergeCell ref="BB40:BD40"/>
    <mergeCell ref="AY3:BF3"/>
    <mergeCell ref="AY59:BF59"/>
    <mergeCell ref="BB29:BD29"/>
    <mergeCell ref="BB38:BD38"/>
    <mergeCell ref="BB39:BD39"/>
    <mergeCell ref="BE26:BF26"/>
    <mergeCell ref="BE27:BF27"/>
    <mergeCell ref="BE30:BF30"/>
    <mergeCell ref="BE32:BF32"/>
    <mergeCell ref="AC10:AH10"/>
    <mergeCell ref="AI10:AM10"/>
    <mergeCell ref="AN10:AV10"/>
    <mergeCell ref="BB25:BF25"/>
    <mergeCell ref="AW10:BA10"/>
    <mergeCell ref="K25:BA25"/>
    <mergeCell ref="K28:AE28"/>
    <mergeCell ref="AC100:AH100"/>
    <mergeCell ref="AI100:AM100"/>
    <mergeCell ref="AN100:AV100"/>
    <mergeCell ref="AG32:BA32"/>
    <mergeCell ref="AG42:BA42"/>
    <mergeCell ref="AB15:AV15"/>
    <mergeCell ref="AB16:AV16"/>
    <mergeCell ref="AW100:BA100"/>
    <mergeCell ref="B62:AU62"/>
    <mergeCell ref="B60:AU60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53:F53"/>
    <mergeCell ref="D54:F54"/>
    <mergeCell ref="D55:F55"/>
    <mergeCell ref="D49:F49"/>
    <mergeCell ref="D50:F50"/>
    <mergeCell ref="D51:F51"/>
    <mergeCell ref="D52:F52"/>
  </mergeCells>
  <conditionalFormatting sqref="I108 I118 I113 I103 H56 K26:K55">
    <cfRule type="expression" priority="1" dxfId="58" stopIfTrue="1">
      <formula>AND(AY26&gt;BB26,AY26&lt;&gt;"",BB26&lt;&gt;"")</formula>
    </cfRule>
    <cfRule type="expression" priority="2" dxfId="57" stopIfTrue="1">
      <formula>AND(AY26=BB26,AY26&lt;&gt;"",BB26&lt;&gt;"")</formula>
    </cfRule>
    <cfRule type="expression" priority="3" dxfId="0" stopIfTrue="1">
      <formula>AND(AY26&lt;BB26,AY26&lt;&gt;"",BB26&lt;&gt;"")</formula>
    </cfRule>
  </conditionalFormatting>
  <conditionalFormatting sqref="AE108 AE113 AE118 AE103 AD56 AG26:AG55">
    <cfRule type="expression" priority="4" dxfId="58" stopIfTrue="1">
      <formula>AND(BB26&gt;AY26,AY26&lt;&gt;"",BB26&lt;&gt;"")</formula>
    </cfRule>
    <cfRule type="expression" priority="5" dxfId="57" stopIfTrue="1">
      <formula>AND(BB26=AY26,AY26&lt;&gt;"",BB26&lt;&gt;"")</formula>
    </cfRule>
    <cfRule type="expression" priority="6" dxfId="0" stopIfTrue="1">
      <formula>AND(BB26&lt;AY26,AY26&lt;&gt;"",BB26&lt;&gt;"")</formula>
    </cfRule>
  </conditionalFormatting>
  <conditionalFormatting sqref="BI88 J88:AF88 AY88 AS80:AX81 AY80:BI87 L80:L87">
    <cfRule type="expression" priority="7" dxfId="0" stopIfTrue="1">
      <formula>$BP$31=""</formula>
    </cfRule>
  </conditionalFormatting>
  <conditionalFormatting sqref="BB88:BH88">
    <cfRule type="expression" priority="8" dxfId="0" stopIfTrue="1">
      <formula>$BP$47=""</formula>
    </cfRule>
  </conditionalFormatting>
  <conditionalFormatting sqref="D96:AF96">
    <cfRule type="expression" priority="9" dxfId="0" stopIfTrue="1">
      <formula>#REF!=""</formula>
    </cfRule>
  </conditionalFormatting>
  <conditionalFormatting sqref="AI96:BG96">
    <cfRule type="expression" priority="10" dxfId="0" stopIfTrue="1">
      <formula>#REF!=""</formula>
    </cfRule>
  </conditionalFormatting>
  <conditionalFormatting sqref="AG76:BQ76">
    <cfRule type="expression" priority="11" dxfId="0" stopIfTrue="1">
      <formula>$J$76=""</formula>
    </cfRule>
    <cfRule type="expression" priority="12" dxfId="0" stopIfTrue="1">
      <formula>$J$77=""</formula>
    </cfRule>
  </conditionalFormatting>
  <conditionalFormatting sqref="AG77:BQ77">
    <cfRule type="expression" priority="13" dxfId="0" stopIfTrue="1">
      <formula>$J$77=""</formula>
    </cfRule>
    <cfRule type="expression" priority="14" dxfId="0" stopIfTrue="1">
      <formula>$J$78=""</formula>
    </cfRule>
  </conditionalFormatting>
  <conditionalFormatting sqref="AG78:BQ78">
    <cfRule type="expression" priority="15" dxfId="0" stopIfTrue="1">
      <formula>$J$78=""</formula>
    </cfRule>
    <cfRule type="expression" priority="16" dxfId="0" stopIfTrue="1">
      <formula>$J$79=""</formula>
    </cfRule>
  </conditionalFormatting>
  <conditionalFormatting sqref="AG79:BQ79">
    <cfRule type="expression" priority="17" dxfId="0" stopIfTrue="1">
      <formula>$J$79=""</formula>
    </cfRule>
  </conditionalFormatting>
  <conditionalFormatting sqref="AG90:BQ90">
    <cfRule type="expression" priority="18" dxfId="0" stopIfTrue="1">
      <formula>$J$91=""</formula>
    </cfRule>
  </conditionalFormatting>
  <conditionalFormatting sqref="AG91:BQ91">
    <cfRule type="expression" priority="19" dxfId="0" stopIfTrue="1">
      <formula>$J$91=""</formula>
    </cfRule>
    <cfRule type="expression" priority="20" dxfId="0" stopIfTrue="1">
      <formula>$J$92=""</formula>
    </cfRule>
  </conditionalFormatting>
  <conditionalFormatting sqref="AG92:BQ92">
    <cfRule type="expression" priority="21" dxfId="0" stopIfTrue="1">
      <formula>$J$92=""</formula>
    </cfRule>
    <cfRule type="expression" priority="22" dxfId="0" stopIfTrue="1">
      <formula>$J$93=""</formula>
    </cfRule>
  </conditionalFormatting>
  <conditionalFormatting sqref="AG93:BQ93">
    <cfRule type="expression" priority="23" dxfId="0" stopIfTrue="1">
      <formula>$J$93=""</formula>
    </cfRule>
    <cfRule type="expression" priority="24" dxfId="0" stopIfTrue="1">
      <formula>$J$94=""</formula>
    </cfRule>
  </conditionalFormatting>
  <conditionalFormatting sqref="AG94:BQ94">
    <cfRule type="expression" priority="25" dxfId="0" stopIfTrue="1">
      <formula>$J$94=""</formula>
    </cfRule>
    <cfRule type="expression" priority="26" dxfId="0" stopIfTrue="1">
      <formula>$J$95=""</formula>
    </cfRule>
  </conditionalFormatting>
  <conditionalFormatting sqref="AG95:BQ95">
    <cfRule type="expression" priority="27" dxfId="0" stopIfTrue="1">
      <formula>$J$95=""</formula>
    </cfRule>
  </conditionalFormatting>
  <conditionalFormatting sqref="L74:AF74">
    <cfRule type="expression" priority="28" dxfId="2" stopIfTrue="1">
      <formula>$AY$74=""</formula>
    </cfRule>
    <cfRule type="expression" priority="29" dxfId="0" stopIfTrue="1">
      <formula>$J$75=""</formula>
    </cfRule>
  </conditionalFormatting>
  <conditionalFormatting sqref="L75:AF75">
    <cfRule type="expression" priority="30" dxfId="2" stopIfTrue="1">
      <formula>$AY$75=""</formula>
    </cfRule>
    <cfRule type="expression" priority="31" dxfId="0" stopIfTrue="1">
      <formula>$J$75=""</formula>
    </cfRule>
    <cfRule type="expression" priority="32" dxfId="0" stopIfTrue="1">
      <formula>$J$76=""</formula>
    </cfRule>
  </conditionalFormatting>
  <conditionalFormatting sqref="L76:AF76">
    <cfRule type="expression" priority="33" dxfId="2" stopIfTrue="1">
      <formula>$AY$76=""</formula>
    </cfRule>
    <cfRule type="expression" priority="34" dxfId="0" stopIfTrue="1">
      <formula>$J$76=""</formula>
    </cfRule>
    <cfRule type="expression" priority="35" dxfId="0" stopIfTrue="1">
      <formula>$J$77=""</formula>
    </cfRule>
  </conditionalFormatting>
  <conditionalFormatting sqref="L78:AF78">
    <cfRule type="expression" priority="36" dxfId="2" stopIfTrue="1">
      <formula>$AY$78=""</formula>
    </cfRule>
    <cfRule type="expression" priority="37" dxfId="0" stopIfTrue="1">
      <formula>$J$78=""</formula>
    </cfRule>
    <cfRule type="expression" priority="38" dxfId="0" stopIfTrue="1">
      <formula>$J$79=""</formula>
    </cfRule>
  </conditionalFormatting>
  <conditionalFormatting sqref="L79:AF79">
    <cfRule type="expression" priority="39" dxfId="2" stopIfTrue="1">
      <formula>$AY$79=""</formula>
    </cfRule>
    <cfRule type="expression" priority="40" dxfId="0" stopIfTrue="1">
      <formula>$J$79=""</formula>
    </cfRule>
  </conditionalFormatting>
  <conditionalFormatting sqref="L90:AF90">
    <cfRule type="expression" priority="41" dxfId="2" stopIfTrue="1">
      <formula>$AY$90=""</formula>
    </cfRule>
    <cfRule type="expression" priority="42" dxfId="0" stopIfTrue="1">
      <formula>$J$91=""</formula>
    </cfRule>
  </conditionalFormatting>
  <conditionalFormatting sqref="L91:AF91">
    <cfRule type="expression" priority="43" dxfId="2" stopIfTrue="1">
      <formula>$AY$91=""</formula>
    </cfRule>
    <cfRule type="expression" priority="44" dxfId="0" stopIfTrue="1">
      <formula>$J$91=""</formula>
    </cfRule>
    <cfRule type="expression" priority="45" dxfId="0" stopIfTrue="1">
      <formula>$J$92=""</formula>
    </cfRule>
  </conditionalFormatting>
  <conditionalFormatting sqref="L92:AF92">
    <cfRule type="expression" priority="46" dxfId="2" stopIfTrue="1">
      <formula>$AY$92=""</formula>
    </cfRule>
    <cfRule type="expression" priority="47" dxfId="0" stopIfTrue="1">
      <formula>$J$92=""</formula>
    </cfRule>
    <cfRule type="expression" priority="48" dxfId="0" stopIfTrue="1">
      <formula>$J$93=""</formula>
    </cfRule>
  </conditionalFormatting>
  <conditionalFormatting sqref="L93:AF93">
    <cfRule type="expression" priority="49" dxfId="2" stopIfTrue="1">
      <formula>$AY$93=""</formula>
    </cfRule>
    <cfRule type="expression" priority="50" dxfId="0" stopIfTrue="1">
      <formula>$J$93=""</formula>
    </cfRule>
    <cfRule type="expression" priority="51" dxfId="0" stopIfTrue="1">
      <formula>$J$94=""</formula>
    </cfRule>
  </conditionalFormatting>
  <conditionalFormatting sqref="L94:AF94">
    <cfRule type="expression" priority="52" dxfId="2" stopIfTrue="1">
      <formula>$AY$94=""</formula>
    </cfRule>
    <cfRule type="expression" priority="53" dxfId="0" stopIfTrue="1">
      <formula>$J$95=""</formula>
    </cfRule>
    <cfRule type="expression" priority="54" dxfId="0" stopIfTrue="1">
      <formula>$J$95=""</formula>
    </cfRule>
  </conditionalFormatting>
  <conditionalFormatting sqref="L95:AF95">
    <cfRule type="expression" priority="55" dxfId="2" stopIfTrue="1">
      <formula>$AY$95=""</formula>
    </cfRule>
    <cfRule type="expression" priority="56" dxfId="0" stopIfTrue="1">
      <formula>$J$95=""</formula>
    </cfRule>
  </conditionalFormatting>
  <conditionalFormatting sqref="AG74:BQ74">
    <cfRule type="expression" priority="57" dxfId="0" stopIfTrue="1">
      <formula>$J$75=""</formula>
    </cfRule>
  </conditionalFormatting>
  <conditionalFormatting sqref="AG75:BQ75">
    <cfRule type="expression" priority="58" dxfId="0" stopIfTrue="1">
      <formula>$J$75=""</formula>
    </cfRule>
    <cfRule type="expression" priority="59" dxfId="0" stopIfTrue="1">
      <formula>$J$76=""</formula>
    </cfRule>
  </conditionalFormatting>
  <conditionalFormatting sqref="L77:AF77">
    <cfRule type="expression" priority="60" dxfId="2" stopIfTrue="1">
      <formula>$AY$77=""</formula>
    </cfRule>
    <cfRule type="expression" priority="61" dxfId="0" stopIfTrue="1">
      <formula>$J$77=""</formula>
    </cfRule>
    <cfRule type="expression" priority="62" dxfId="0" stopIfTrue="1">
      <formula>$J$78=""</formula>
    </cfRule>
  </conditionalFormatting>
  <dataValidations count="1">
    <dataValidation type="whole" operator="greaterThanOrEqual" allowBlank="1" showErrorMessage="1" errorTitle="Fehler" error="Nur Zahlen eingeben!" sqref="X10:AB10 X100:AB100 AW100:BA100 AW10:BA10">
      <formula1>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1"/>
  <headerFooter alignWithMargins="0">
    <oddFooter xml:space="preserve">&amp;C                                 &amp;R&amp;P von &amp;N </oddFooter>
  </headerFooter>
  <rowBreaks count="1" manualBreakCount="1">
    <brk id="56" max="72" man="1"/>
  </rowBreaks>
  <colBreaks count="1" manualBreakCount="1">
    <brk id="7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5.8515625" style="0" bestFit="1" customWidth="1"/>
    <col min="4" max="5" width="3.00390625" style="0" bestFit="1" customWidth="1"/>
    <col min="6" max="7" width="1.8515625" style="0" bestFit="1" customWidth="1"/>
    <col min="8" max="8" width="6.421875" style="0" bestFit="1" customWidth="1"/>
    <col min="9" max="9" width="3.7109375" style="0" bestFit="1" customWidth="1"/>
    <col min="10" max="10" width="1.8515625" style="0" bestFit="1" customWidth="1"/>
    <col min="11" max="11" width="5.7109375" style="0" bestFit="1" customWidth="1"/>
    <col min="12" max="14" width="2.8515625" style="0" bestFit="1" customWidth="1"/>
  </cols>
  <sheetData>
    <row r="1" spans="36:85" s="71" customFormat="1" ht="12.75">
      <c r="AJ1" s="79"/>
      <c r="AK1" s="74"/>
      <c r="AL1" s="75"/>
      <c r="AM1" s="75"/>
      <c r="AN1" s="80"/>
      <c r="AO1" s="76"/>
      <c r="AP1" s="76"/>
      <c r="AQ1" s="76"/>
      <c r="AR1" s="77"/>
      <c r="AS1" s="76"/>
      <c r="AT1" s="76"/>
      <c r="AU1" s="76"/>
      <c r="AV1" s="76"/>
      <c r="AW1" s="76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3"/>
      <c r="CE1" s="73"/>
      <c r="CF1" s="73"/>
      <c r="CG1" s="73"/>
    </row>
    <row r="2" spans="1:85" s="71" customFormat="1" ht="12.75">
      <c r="A2" s="112"/>
      <c r="B2" s="112">
        <v>1</v>
      </c>
      <c r="C2" s="112">
        <v>2</v>
      </c>
      <c r="D2" s="112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113">
        <v>10</v>
      </c>
      <c r="L2" s="114">
        <v>11</v>
      </c>
      <c r="M2" s="80">
        <v>12</v>
      </c>
      <c r="N2" s="80">
        <v>13</v>
      </c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8"/>
      <c r="AV2" s="78"/>
      <c r="AW2" s="76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3"/>
      <c r="CE2" s="73"/>
      <c r="CF2" s="73"/>
      <c r="CG2" s="73"/>
    </row>
    <row r="3" spans="1:85" s="71" customFormat="1" ht="12.75">
      <c r="A3" s="80"/>
      <c r="B3" s="112"/>
      <c r="C3" s="112"/>
      <c r="D3" s="112"/>
      <c r="E3" s="112"/>
      <c r="F3" s="80" t="s">
        <v>54</v>
      </c>
      <c r="G3" s="80" t="s">
        <v>35</v>
      </c>
      <c r="H3" s="112" t="s">
        <v>55</v>
      </c>
      <c r="I3" s="112" t="s">
        <v>56</v>
      </c>
      <c r="J3" s="80"/>
      <c r="K3" s="112" t="s">
        <v>57</v>
      </c>
      <c r="L3" s="114"/>
      <c r="M3" s="80"/>
      <c r="N3" s="80"/>
      <c r="AJ3" s="79"/>
      <c r="AK3" s="79"/>
      <c r="AL3" s="79"/>
      <c r="AM3" s="74"/>
      <c r="AN3" s="79"/>
      <c r="AO3" s="79"/>
      <c r="AP3" s="79"/>
      <c r="AQ3" s="79"/>
      <c r="AR3" s="79"/>
      <c r="AS3" s="79"/>
      <c r="AT3" s="79"/>
      <c r="AU3" s="78"/>
      <c r="AV3" s="78"/>
      <c r="AW3" s="76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3"/>
      <c r="CE3" s="73"/>
      <c r="CF3" s="73"/>
      <c r="CG3" s="73"/>
    </row>
    <row r="4" spans="1:85" s="71" customFormat="1" ht="12.75">
      <c r="A4" s="80">
        <v>1</v>
      </c>
      <c r="B4" s="112">
        <f aca="true" t="shared" si="0" ref="B4:B9">RANK(C4,$C$4:$C$9,1)</f>
        <v>1</v>
      </c>
      <c r="C4" s="112">
        <f aca="true" t="shared" si="1" ref="C4:C9">D4+ROW()/1000</f>
        <v>1.004</v>
      </c>
      <c r="D4" s="112">
        <f aca="true" t="shared" si="2" ref="D4:D9">RANK(J4,$J$4:$J$9)</f>
        <v>1</v>
      </c>
      <c r="E4" s="80" t="str">
        <f>VLOOKUP(A4,Ergebniseingabe!$H$19:$AF$24,2,0)</f>
        <v>A1</v>
      </c>
      <c r="F4" s="76">
        <f>SUMPRODUCT((E4=Ergebniseingabe!$Q$29:$AK$58)*(Ergebniseingabe!$BH$29:$BH$58))+SUMPRODUCT((E4=Ergebniseingabe!$AM$29:$BG$58)*(Ergebniseingabe!$BK$29:$BK$58))</f>
        <v>0</v>
      </c>
      <c r="G4" s="76">
        <f>SUMPRODUCT((E4=Ergebniseingabe!$Q$29:$AK$58)*(Ergebniseingabe!$BK$29:$BK$58))+SUMPRODUCT((E4=Ergebniseingabe!$AM$29:$BG$58)*(Ergebniseingabe!$BH$29:$BH$58))</f>
        <v>0</v>
      </c>
      <c r="H4" s="76">
        <f>(SUMPRODUCT((E4=Ergebniseingabe!$Q$29:$AK$58)*((Ergebniseingabe!$BH$29:$BH$58)&gt;(Ergebniseingabe!$BK$29:$BK$58)))+SUMPRODUCT((E4=Ergebniseingabe!$AM$29:$BG$58)*((Ergebniseingabe!$BK$29:$BK$58)&gt;(Ergebniseingabe!$BH$29:$BH$58))))*3+SUMPRODUCT(((E4=Ergebniseingabe!$Q$29:$AK$58)+(E4=Ergebniseingabe!$AM$29:$BG$58))*((Ergebniseingabe!$BK$29:$BK$58)=(Ergebniseingabe!$BH$29:$BH$58))*NOT(ISBLANK(Ergebniseingabe!$BH$29:$BH$58)))</f>
        <v>0</v>
      </c>
      <c r="I4" s="77">
        <f aca="true" t="shared" si="3" ref="I4:I9">F4-G4</f>
        <v>0</v>
      </c>
      <c r="J4" s="76">
        <f aca="true" t="shared" si="4" ref="J4:J9">H4*100000+I4*1000+F4</f>
        <v>0</v>
      </c>
      <c r="K4" s="76">
        <f>SUMPRODUCT((Ergebniseingabe!$Q$29:$AK$58=E4)*(Ergebniseingabe!$BH$29:$BH$58&lt;&gt;""))+SUMPRODUCT((Ergebniseingabe!$AM$29:$BG$58=E4)*(Ergebniseingabe!$BK$29:$BK$58&lt;&gt;""))</f>
        <v>0</v>
      </c>
      <c r="L4" s="76">
        <f>SUMPRODUCT((Ergebniseingabe!$Q$29:$AK$58=E4)*(Ergebniseingabe!$BH$29:$BH$58&gt;Ergebniseingabe!$BK$29:$BK$58))+SUMPRODUCT((Ergebniseingabe!$AM$29:$BG$58=E4)*(Ergebniseingabe!$BH$29:$BH$58&lt;Ergebniseingabe!$BK$29:$BK$58))</f>
        <v>0</v>
      </c>
      <c r="M4" s="76">
        <f>SUMPRODUCT((Ergebniseingabe!$Q$29:$BG$58=E4)*(Ergebniseingabe!$BH$29:$BH$58=Ergebniseingabe!$BK$29:$BK$58)*(Ergebniseingabe!$BH$29:$BH$58&lt;&gt;"")*(Ergebniseingabe!$BK$29:$BK$58&lt;&gt;""))</f>
        <v>0</v>
      </c>
      <c r="N4" s="76">
        <f>SUMPRODUCT((Ergebniseingabe!$Q$29:$AK$58=E4)*(Ergebniseingabe!$BH$29:$BH$58&lt;Ergebniseingabe!$BK$29:$BK$58))+SUMPRODUCT((Ergebniseingabe!$AM$29:$BG$58=E4)*(Ergebniseingabe!$BH$29:$BH$58&gt;Ergebniseingabe!$BK$29:$BK$58))</f>
        <v>0</v>
      </c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3"/>
      <c r="CE4" s="73"/>
      <c r="CF4" s="73"/>
      <c r="CG4" s="73"/>
    </row>
    <row r="5" spans="1:85" s="71" customFormat="1" ht="12.75">
      <c r="A5" s="80">
        <v>2</v>
      </c>
      <c r="B5" s="112">
        <f t="shared" si="0"/>
        <v>2</v>
      </c>
      <c r="C5" s="112">
        <f t="shared" si="1"/>
        <v>1.005</v>
      </c>
      <c r="D5" s="112">
        <f t="shared" si="2"/>
        <v>1</v>
      </c>
      <c r="E5" s="80" t="str">
        <f>VLOOKUP(A5,Ergebniseingabe!$H$19:$AF$24,2,0)</f>
        <v>A2</v>
      </c>
      <c r="F5" s="76">
        <f>SUMPRODUCT((E5=Ergebniseingabe!$Q$29:$AK$58)*(Ergebniseingabe!$BH$29:$BH$58))+SUMPRODUCT((E5=Ergebniseingabe!$AM$29:$BG$58)*(Ergebniseingabe!$BK$29:$BK$58))</f>
        <v>0</v>
      </c>
      <c r="G5" s="76">
        <f>SUMPRODUCT((E5=Ergebniseingabe!$Q$29:$AK$58)*(Ergebniseingabe!$BK$29:$BK$58))+SUMPRODUCT((E5=Ergebniseingabe!$AM$29:$BG$58)*(Ergebniseingabe!$BH$29:$BH$58))</f>
        <v>0</v>
      </c>
      <c r="H5" s="76">
        <f>(SUMPRODUCT((E5=Ergebniseingabe!$Q$29:$AK$58)*((Ergebniseingabe!$BH$29:$BH$58)&gt;(Ergebniseingabe!$BK$29:$BK$58)))+SUMPRODUCT((E5=Ergebniseingabe!$AM$29:$BG$58)*((Ergebniseingabe!$BK$29:$BK$58)&gt;(Ergebniseingabe!$BH$29:$BH$58))))*3+SUMPRODUCT(((E5=Ergebniseingabe!$Q$29:$AK$58)+(E5=Ergebniseingabe!$AM$29:$BG$58))*((Ergebniseingabe!$BK$29:$BK$58)=(Ergebniseingabe!$BH$29:$BH$58))*NOT(ISBLANK(Ergebniseingabe!$BH$29:$BH$58)))</f>
        <v>0</v>
      </c>
      <c r="I5" s="77">
        <f t="shared" si="3"/>
        <v>0</v>
      </c>
      <c r="J5" s="76">
        <f t="shared" si="4"/>
        <v>0</v>
      </c>
      <c r="K5" s="76">
        <f>SUMPRODUCT((Ergebniseingabe!$Q$29:$AK$58=E5)*(Ergebniseingabe!$BH$29:$BH$58&lt;&gt;""))+SUMPRODUCT((Ergebniseingabe!$AM$29:$BG$58=E5)*(Ergebniseingabe!$BK$29:$BK$58&lt;&gt;""))</f>
        <v>0</v>
      </c>
      <c r="L5" s="76">
        <f>SUMPRODUCT((Ergebniseingabe!$Q$29:$AK$58=E5)*(Ergebniseingabe!$BH$29:$BH$58&gt;Ergebniseingabe!$BK$29:$BK$58))+SUMPRODUCT((Ergebniseingabe!$AM$29:$BG$58=E5)*(Ergebniseingabe!$BH$29:$BH$58&lt;Ergebniseingabe!$BK$29:$BK$58))</f>
        <v>0</v>
      </c>
      <c r="M5" s="76">
        <f>SUMPRODUCT((Ergebniseingabe!$Q$29:$BG$58=E5)*(Ergebniseingabe!$BH$29:$BH$58=Ergebniseingabe!$BK$29:$BK$58)*(Ergebniseingabe!$BH$29:$BH$58&lt;&gt;"")*(Ergebniseingabe!$BK$29:$BK$58&lt;&gt;""))</f>
        <v>0</v>
      </c>
      <c r="N5" s="76">
        <f>SUMPRODUCT((Ergebniseingabe!$Q$29:$AK$58=E5)*(Ergebniseingabe!$BH$29:$BH$58&lt;Ergebniseingabe!$BK$29:$BK$58))+SUMPRODUCT((Ergebniseingabe!$AM$29:$BG$58=E5)*(Ergebniseingabe!$BH$29:$BH$58&gt;Ergebniseingabe!$BK$29:$BK$58))</f>
        <v>0</v>
      </c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3"/>
      <c r="CE5" s="73"/>
      <c r="CF5" s="73"/>
      <c r="CG5" s="73"/>
    </row>
    <row r="6" spans="1:85" s="71" customFormat="1" ht="12.75">
      <c r="A6" s="80">
        <v>3</v>
      </c>
      <c r="B6" s="112">
        <f t="shared" si="0"/>
        <v>3</v>
      </c>
      <c r="C6" s="112">
        <f t="shared" si="1"/>
        <v>1.006</v>
      </c>
      <c r="D6" s="112">
        <f t="shared" si="2"/>
        <v>1</v>
      </c>
      <c r="E6" s="80" t="str">
        <f>VLOOKUP(A6,Ergebniseingabe!$H$19:$AF$24,2,0)</f>
        <v>A3</v>
      </c>
      <c r="F6" s="76">
        <f>SUMPRODUCT((E6=Ergebniseingabe!$Q$29:$AK$58)*(Ergebniseingabe!$BH$29:$BH$58))+SUMPRODUCT((E6=Ergebniseingabe!$AM$29:$BG$58)*(Ergebniseingabe!$BK$29:$BK$58))</f>
        <v>0</v>
      </c>
      <c r="G6" s="76">
        <f>SUMPRODUCT((E6=Ergebniseingabe!$Q$29:$AK$58)*(Ergebniseingabe!$BK$29:$BK$58))+SUMPRODUCT((E6=Ergebniseingabe!$AM$29:$BG$58)*(Ergebniseingabe!$BH$29:$BH$58))</f>
        <v>0</v>
      </c>
      <c r="H6" s="76">
        <f>(SUMPRODUCT((E6=Ergebniseingabe!$Q$29:$AK$58)*((Ergebniseingabe!$BH$29:$BH$58)&gt;(Ergebniseingabe!$BK$29:$BK$58)))+SUMPRODUCT((E6=Ergebniseingabe!$AM$29:$BG$58)*((Ergebniseingabe!$BK$29:$BK$58)&gt;(Ergebniseingabe!$BH$29:$BH$58))))*3+SUMPRODUCT(((E6=Ergebniseingabe!$Q$29:$AK$58)+(E6=Ergebniseingabe!$AM$29:$BG$58))*((Ergebniseingabe!$BK$29:$BK$58)=(Ergebniseingabe!$BH$29:$BH$58))*NOT(ISBLANK(Ergebniseingabe!$BH$29:$BH$58)))</f>
        <v>0</v>
      </c>
      <c r="I6" s="77">
        <f t="shared" si="3"/>
        <v>0</v>
      </c>
      <c r="J6" s="76">
        <f t="shared" si="4"/>
        <v>0</v>
      </c>
      <c r="K6" s="76">
        <f>SUMPRODUCT((Ergebniseingabe!$Q$29:$AK$58=E6)*(Ergebniseingabe!$BH$29:$BH$58&lt;&gt;""))+SUMPRODUCT((Ergebniseingabe!$AM$29:$BG$58=E6)*(Ergebniseingabe!$BK$29:$BK$58&lt;&gt;""))</f>
        <v>0</v>
      </c>
      <c r="L6" s="76">
        <f>SUMPRODUCT((Ergebniseingabe!$Q$29:$AK$58=E6)*(Ergebniseingabe!$BH$29:$BH$58&gt;Ergebniseingabe!$BK$29:$BK$58))+SUMPRODUCT((Ergebniseingabe!$AM$29:$BG$58=E6)*(Ergebniseingabe!$BH$29:$BH$58&lt;Ergebniseingabe!$BK$29:$BK$58))</f>
        <v>0</v>
      </c>
      <c r="M6" s="76">
        <f>SUMPRODUCT((Ergebniseingabe!$Q$29:$BG$58=E6)*(Ergebniseingabe!$BH$29:$BH$58=Ergebniseingabe!$BK$29:$BK$58)*(Ergebniseingabe!$BH$29:$BH$58&lt;&gt;"")*(Ergebniseingabe!$BK$29:$BK$58&lt;&gt;""))</f>
        <v>0</v>
      </c>
      <c r="N6" s="76">
        <f>SUMPRODUCT((Ergebniseingabe!$Q$29:$AK$58=E6)*(Ergebniseingabe!$BH$29:$BH$58&lt;Ergebniseingabe!$BK$29:$BK$58))+SUMPRODUCT((Ergebniseingabe!$AM$29:$BG$58=E6)*(Ergebniseingabe!$BH$29:$BH$58&gt;Ergebniseingabe!$BK$29:$BK$58))</f>
        <v>0</v>
      </c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3"/>
      <c r="CE6" s="73"/>
      <c r="CF6" s="73"/>
      <c r="CG6" s="73"/>
    </row>
    <row r="7" spans="1:85" s="71" customFormat="1" ht="12.75">
      <c r="A7" s="80">
        <v>4</v>
      </c>
      <c r="B7" s="112">
        <f t="shared" si="0"/>
        <v>4</v>
      </c>
      <c r="C7" s="112">
        <f t="shared" si="1"/>
        <v>1.007</v>
      </c>
      <c r="D7" s="112">
        <f t="shared" si="2"/>
        <v>1</v>
      </c>
      <c r="E7" s="80" t="str">
        <f>VLOOKUP(A7,Ergebniseingabe!$H$19:$AF$24,2,0)</f>
        <v>A4</v>
      </c>
      <c r="F7" s="76">
        <f>SUMPRODUCT((E7=Ergebniseingabe!$Q$29:$AK$58)*(Ergebniseingabe!$BH$29:$BH$58))+SUMPRODUCT((E7=Ergebniseingabe!$AM$29:$BG$58)*(Ergebniseingabe!$BK$29:$BK$58))</f>
        <v>0</v>
      </c>
      <c r="G7" s="76">
        <f>SUMPRODUCT((E7=Ergebniseingabe!$Q$29:$AK$58)*(Ergebniseingabe!$BK$29:$BK$58))+SUMPRODUCT((E7=Ergebniseingabe!$AM$29:$BG$58)*(Ergebniseingabe!$BH$29:$BH$58))</f>
        <v>0</v>
      </c>
      <c r="H7" s="76">
        <f>(SUMPRODUCT((E7=Ergebniseingabe!$Q$29:$AK$58)*((Ergebniseingabe!$BH$29:$BH$58)&gt;(Ergebniseingabe!$BK$29:$BK$58)))+SUMPRODUCT((E7=Ergebniseingabe!$AM$29:$BG$58)*((Ergebniseingabe!$BK$29:$BK$58)&gt;(Ergebniseingabe!$BH$29:$BH$58))))*3+SUMPRODUCT(((E7=Ergebniseingabe!$Q$29:$AK$58)+(E7=Ergebniseingabe!$AM$29:$BG$58))*((Ergebniseingabe!$BK$29:$BK$58)=(Ergebniseingabe!$BH$29:$BH$58))*NOT(ISBLANK(Ergebniseingabe!$BH$29:$BH$58)))</f>
        <v>0</v>
      </c>
      <c r="I7" s="77">
        <f t="shared" si="3"/>
        <v>0</v>
      </c>
      <c r="J7" s="76">
        <f t="shared" si="4"/>
        <v>0</v>
      </c>
      <c r="K7" s="76">
        <f>SUMPRODUCT((Ergebniseingabe!$Q$29:$AK$58=E7)*(Ergebniseingabe!$BH$29:$BH$58&lt;&gt;""))+SUMPRODUCT((Ergebniseingabe!$AM$29:$BG$58=E7)*(Ergebniseingabe!$BK$29:$BK$58&lt;&gt;""))</f>
        <v>0</v>
      </c>
      <c r="L7" s="76">
        <f>SUMPRODUCT((Ergebniseingabe!$Q$29:$AK$58=E7)*(Ergebniseingabe!$BH$29:$BH$58&gt;Ergebniseingabe!$BK$29:$BK$58))+SUMPRODUCT((Ergebniseingabe!$AM$29:$BG$58=E7)*(Ergebniseingabe!$BH$29:$BH$58&lt;Ergebniseingabe!$BK$29:$BK$58))</f>
        <v>0</v>
      </c>
      <c r="M7" s="76">
        <f>SUMPRODUCT((Ergebniseingabe!$Q$29:$BG$58=E7)*(Ergebniseingabe!$BH$29:$BH$58=Ergebniseingabe!$BK$29:$BK$58)*(Ergebniseingabe!$BH$29:$BH$58&lt;&gt;"")*(Ergebniseingabe!$BK$29:$BK$58&lt;&gt;""))</f>
        <v>0</v>
      </c>
      <c r="N7" s="76">
        <f>SUMPRODUCT((Ergebniseingabe!$Q$29:$AK$58=E7)*(Ergebniseingabe!$BH$29:$BH$58&lt;Ergebniseingabe!$BK$29:$BK$58))+SUMPRODUCT((Ergebniseingabe!$AM$29:$BG$58=E7)*(Ergebniseingabe!$BH$29:$BH$58&gt;Ergebniseingabe!$BK$29:$BK$58))</f>
        <v>0</v>
      </c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3"/>
      <c r="CE7" s="73"/>
      <c r="CF7" s="73"/>
      <c r="CG7" s="73"/>
    </row>
    <row r="8" spans="1:85" s="71" customFormat="1" ht="12.75">
      <c r="A8" s="80">
        <v>5</v>
      </c>
      <c r="B8" s="112">
        <f t="shared" si="0"/>
        <v>5</v>
      </c>
      <c r="C8" s="112">
        <f t="shared" si="1"/>
        <v>1.008</v>
      </c>
      <c r="D8" s="112">
        <f t="shared" si="2"/>
        <v>1</v>
      </c>
      <c r="E8" s="80" t="str">
        <f>VLOOKUP(A8,Ergebniseingabe!$H$19:$AF$24,2,0)</f>
        <v>A5</v>
      </c>
      <c r="F8" s="76">
        <f>SUMPRODUCT((E8=Ergebniseingabe!$Q$29:$AK$58)*(Ergebniseingabe!$BH$29:$BH$58))+SUMPRODUCT((E8=Ergebniseingabe!$AM$29:$BG$58)*(Ergebniseingabe!$BK$29:$BK$58))</f>
        <v>0</v>
      </c>
      <c r="G8" s="76">
        <f>SUMPRODUCT((E8=Ergebniseingabe!$Q$29:$AK$58)*(Ergebniseingabe!$BK$29:$BK$58))+SUMPRODUCT((E8=Ergebniseingabe!$AM$29:$BG$58)*(Ergebniseingabe!$BH$29:$BH$58))</f>
        <v>0</v>
      </c>
      <c r="H8" s="76">
        <f>(SUMPRODUCT((E8=Ergebniseingabe!$Q$29:$AK$58)*((Ergebniseingabe!$BH$29:$BH$58)&gt;(Ergebniseingabe!$BK$29:$BK$58)))+SUMPRODUCT((E8=Ergebniseingabe!$AM$29:$BG$58)*((Ergebniseingabe!$BK$29:$BK$58)&gt;(Ergebniseingabe!$BH$29:$BH$58))))*3+SUMPRODUCT(((E8=Ergebniseingabe!$Q$29:$AK$58)+(E8=Ergebniseingabe!$AM$29:$BG$58))*((Ergebniseingabe!$BK$29:$BK$58)=(Ergebniseingabe!$BH$29:$BH$58))*NOT(ISBLANK(Ergebniseingabe!$BH$29:$BH$58)))</f>
        <v>0</v>
      </c>
      <c r="I8" s="77">
        <f t="shared" si="3"/>
        <v>0</v>
      </c>
      <c r="J8" s="76">
        <f t="shared" si="4"/>
        <v>0</v>
      </c>
      <c r="K8" s="76">
        <f>SUMPRODUCT((Ergebniseingabe!$Q$29:$AK$58=E8)*(Ergebniseingabe!$BH$29:$BH$58&lt;&gt;""))+SUMPRODUCT((Ergebniseingabe!$AM$29:$BG$58=E8)*(Ergebniseingabe!$BK$29:$BK$58&lt;&gt;""))</f>
        <v>0</v>
      </c>
      <c r="L8" s="76">
        <f>SUMPRODUCT((Ergebniseingabe!$Q$29:$AK$58=E8)*(Ergebniseingabe!$BH$29:$BH$58&gt;Ergebniseingabe!$BK$29:$BK$58))+SUMPRODUCT((Ergebniseingabe!$AM$29:$BG$58=E8)*(Ergebniseingabe!$BH$29:$BH$58&lt;Ergebniseingabe!$BK$29:$BK$58))</f>
        <v>0</v>
      </c>
      <c r="M8" s="76">
        <f>SUMPRODUCT((Ergebniseingabe!$Q$29:$BG$58=E8)*(Ergebniseingabe!$BH$29:$BH$58=Ergebniseingabe!$BK$29:$BK$58)*(Ergebniseingabe!$BH$29:$BH$58&lt;&gt;"")*(Ergebniseingabe!$BK$29:$BK$58&lt;&gt;""))</f>
        <v>0</v>
      </c>
      <c r="N8" s="76">
        <f>SUMPRODUCT((Ergebniseingabe!$Q$29:$AK$58=E8)*(Ergebniseingabe!$BH$29:$BH$58&lt;Ergebniseingabe!$BK$29:$BK$58))+SUMPRODUCT((Ergebniseingabe!$AM$29:$BG$58=E8)*(Ergebniseingabe!$BH$29:$BH$58&gt;Ergebniseingabe!$BK$29:$BK$58))</f>
        <v>0</v>
      </c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3"/>
      <c r="CE8" s="73"/>
      <c r="CF8" s="73"/>
      <c r="CG8" s="73"/>
    </row>
    <row r="9" spans="1:85" s="71" customFormat="1" ht="12.75">
      <c r="A9" s="80">
        <v>6</v>
      </c>
      <c r="B9" s="112">
        <f t="shared" si="0"/>
        <v>6</v>
      </c>
      <c r="C9" s="112">
        <f t="shared" si="1"/>
        <v>1.009</v>
      </c>
      <c r="D9" s="112">
        <f t="shared" si="2"/>
        <v>1</v>
      </c>
      <c r="E9" s="80" t="str">
        <f>VLOOKUP(A9,Ergebniseingabe!$H$19:$AF$24,2,0)</f>
        <v>A6</v>
      </c>
      <c r="F9" s="76">
        <f>SUMPRODUCT((E9=Ergebniseingabe!$Q$29:$AK$58)*(Ergebniseingabe!$BH$29:$BH$58))+SUMPRODUCT((E9=Ergebniseingabe!$AM$29:$BG$58)*(Ergebniseingabe!$BK$29:$BK$58))</f>
        <v>0</v>
      </c>
      <c r="G9" s="76">
        <f>SUMPRODUCT((E9=Ergebniseingabe!$Q$29:$AK$58)*(Ergebniseingabe!$BK$29:$BK$58))+SUMPRODUCT((E9=Ergebniseingabe!$AM$29:$BG$58)*(Ergebniseingabe!$BH$29:$BH$58))</f>
        <v>0</v>
      </c>
      <c r="H9" s="76">
        <f>(SUMPRODUCT((E9=Ergebniseingabe!$Q$29:$AK$58)*((Ergebniseingabe!$BH$29:$BH$58)&gt;(Ergebniseingabe!$BK$29:$BK$58)))+SUMPRODUCT((E9=Ergebniseingabe!$AM$29:$BG$58)*((Ergebniseingabe!$BK$29:$BK$58)&gt;(Ergebniseingabe!$BH$29:$BH$58))))*3+SUMPRODUCT(((E9=Ergebniseingabe!$Q$29:$AK$58)+(E9=Ergebniseingabe!$AM$29:$BG$58))*((Ergebniseingabe!$BK$29:$BK$58)=(Ergebniseingabe!$BH$29:$BH$58))*NOT(ISBLANK(Ergebniseingabe!$BH$29:$BH$58)))</f>
        <v>0</v>
      </c>
      <c r="I9" s="77">
        <f t="shared" si="3"/>
        <v>0</v>
      </c>
      <c r="J9" s="76">
        <f t="shared" si="4"/>
        <v>0</v>
      </c>
      <c r="K9" s="76">
        <f>SUMPRODUCT((Ergebniseingabe!$Q$29:$AK$58=E9)*(Ergebniseingabe!$BH$29:$BH$58&lt;&gt;""))+SUMPRODUCT((Ergebniseingabe!$AM$29:$BG$58=E9)*(Ergebniseingabe!$BK$29:$BK$58&lt;&gt;""))</f>
        <v>0</v>
      </c>
      <c r="L9" s="76">
        <f>SUMPRODUCT((Ergebniseingabe!$Q$29:$AK$58=E9)*(Ergebniseingabe!$BH$29:$BH$58&gt;Ergebniseingabe!$BK$29:$BK$58))+SUMPRODUCT((Ergebniseingabe!$AM$29:$BG$58=E9)*(Ergebniseingabe!$BH$29:$BH$58&lt;Ergebniseingabe!$BK$29:$BK$58))</f>
        <v>0</v>
      </c>
      <c r="M9" s="76">
        <f>SUMPRODUCT((Ergebniseingabe!$Q$29:$BG$58=E9)*(Ergebniseingabe!$BH$29:$BH$58=Ergebniseingabe!$BK$29:$BK$58)*(Ergebniseingabe!$BH$29:$BH$58&lt;&gt;"")*(Ergebniseingabe!$BK$29:$BK$58&lt;&gt;""))</f>
        <v>0</v>
      </c>
      <c r="N9" s="76">
        <f>SUMPRODUCT((Ergebniseingabe!$Q$29:$AK$58=E9)*(Ergebniseingabe!$BH$29:$BH$58&lt;Ergebniseingabe!$BK$29:$BK$58))+SUMPRODUCT((Ergebniseingabe!$AM$29:$BG$58=E9)*(Ergebniseingabe!$BH$29:$BH$58&gt;Ergebniseingabe!$BK$29:$BK$58))</f>
        <v>0</v>
      </c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3"/>
      <c r="CE9" s="73"/>
      <c r="CF9" s="73"/>
      <c r="CG9" s="73"/>
    </row>
    <row r="10" spans="1:85" s="71" customFormat="1" ht="12.75">
      <c r="A10" s="80">
        <f>COUNT((A4:A9))*(COUNT(A4:A9)-1)</f>
        <v>30</v>
      </c>
      <c r="B10" s="80"/>
      <c r="C10" s="80"/>
      <c r="D10" s="80">
        <f>COUNTIF($D$4:$D$9,1)</f>
        <v>6</v>
      </c>
      <c r="E10" s="80"/>
      <c r="F10" s="80"/>
      <c r="G10" s="80"/>
      <c r="H10" s="80"/>
      <c r="I10" s="80"/>
      <c r="J10" s="80"/>
      <c r="K10" s="80">
        <f>SUM(K4:K9)</f>
        <v>0</v>
      </c>
      <c r="L10" s="114"/>
      <c r="M10" s="80"/>
      <c r="N10" s="80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3"/>
      <c r="CE10" s="73"/>
      <c r="CF10" s="73"/>
      <c r="CG10" s="73"/>
    </row>
    <row r="11" spans="1:85" s="71" customFormat="1" ht="12.75">
      <c r="A11" s="80"/>
      <c r="B11" s="80"/>
      <c r="C11" s="80"/>
      <c r="D11" s="80">
        <f>COUNTIF($D$4:$D$9,2)</f>
        <v>0</v>
      </c>
      <c r="E11" s="80"/>
      <c r="F11" s="80"/>
      <c r="G11" s="80"/>
      <c r="H11" s="80"/>
      <c r="I11" s="80"/>
      <c r="J11" s="80"/>
      <c r="K11" s="80"/>
      <c r="L11" s="114"/>
      <c r="M11" s="80"/>
      <c r="N11" s="80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3"/>
      <c r="CE11" s="73"/>
      <c r="CF11" s="73"/>
      <c r="CG11" s="73"/>
    </row>
    <row r="12" spans="1:85" s="71" customFormat="1" ht="12.7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114"/>
      <c r="M12" s="80"/>
      <c r="N12" s="80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3"/>
      <c r="CE12" s="73"/>
      <c r="CF12" s="73"/>
      <c r="CG12" s="73"/>
    </row>
    <row r="13" spans="1:85" s="71" customFormat="1" ht="12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114"/>
      <c r="M13" s="80"/>
      <c r="N13" s="80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3"/>
      <c r="CE13" s="73"/>
      <c r="CF13" s="73"/>
      <c r="CG13" s="73"/>
    </row>
    <row r="14" spans="1:85" s="71" customFormat="1" ht="12.75">
      <c r="A14" s="80">
        <v>1</v>
      </c>
      <c r="B14" s="112">
        <f aca="true" t="shared" si="5" ref="B14:B19">RANK(C14,$C$14:$C$19,1)</f>
        <v>1</v>
      </c>
      <c r="C14" s="112">
        <f aca="true" t="shared" si="6" ref="C14:C19">D14+ROW()/1000</f>
        <v>1.014</v>
      </c>
      <c r="D14" s="112">
        <f aca="true" t="shared" si="7" ref="D14:D19">RANK(J14,$J$14:$J$19)</f>
        <v>1</v>
      </c>
      <c r="E14" s="80" t="str">
        <f>VLOOKUP(A14,Ergebniseingabe!$AJ$19:$BE$24,2,0)</f>
        <v>B1</v>
      </c>
      <c r="F14" s="76">
        <f>SUMPRODUCT((E14=Ergebniseingabe!$Q$29:$AK$58)*(Ergebniseingabe!$BH$29:$BH$58))+SUMPRODUCT((E14=Ergebniseingabe!$AM$29:$BG$58)*(Ergebniseingabe!$BK$29:$BK$58))</f>
        <v>0</v>
      </c>
      <c r="G14" s="76">
        <f>SUMPRODUCT((E14=Ergebniseingabe!$Q$29:$AK$58)*(Ergebniseingabe!$BK$29:$BK$58))+SUMPRODUCT((E14=Ergebniseingabe!$AM$29:$BG$58)*(Ergebniseingabe!$BH$29:$BH$58))</f>
        <v>0</v>
      </c>
      <c r="H14" s="76">
        <f>(SUMPRODUCT((E14=Ergebniseingabe!$Q$29:$AK$58)*((Ergebniseingabe!$BH$29:$BH$58)&gt;(Ergebniseingabe!$BK$29:$BK$58)))+SUMPRODUCT((E14=Ergebniseingabe!$AM$29:$BG$58)*((Ergebniseingabe!$BK$29:$BK$58)&gt;(Ergebniseingabe!$BH$29:$BH$58))))*3+SUMPRODUCT(((E14=Ergebniseingabe!$Q$29:$AK$58)+(E14=Ergebniseingabe!$AM$29:$BG$58))*((Ergebniseingabe!$BK$29:$BK$58)=(Ergebniseingabe!$BH$29:$BH$58))*NOT(ISBLANK(Ergebniseingabe!$BH$29:$BH$58)))</f>
        <v>0</v>
      </c>
      <c r="I14" s="77">
        <f aca="true" t="shared" si="8" ref="I14:I19">F14-G14</f>
        <v>0</v>
      </c>
      <c r="J14" s="76">
        <f aca="true" t="shared" si="9" ref="J14:J19">H14*100000+I14*1000+F14</f>
        <v>0</v>
      </c>
      <c r="K14" s="76">
        <f>SUMPRODUCT((Ergebniseingabe!$Q$29:$AK$58=E14)*(Ergebniseingabe!$BH$29:$BH$58&lt;&gt;""))+SUMPRODUCT((Ergebniseingabe!$AM$29:$BG$58=E14)*(Ergebniseingabe!$BK$29:$BK$58&lt;&gt;""))</f>
        <v>0</v>
      </c>
      <c r="L14" s="76">
        <f>SUMPRODUCT((Ergebniseingabe!$Q$29:$AK$58=E14)*(Ergebniseingabe!$BH$29:$BH$58&gt;Ergebniseingabe!$BK$29:$BK$58))+SUMPRODUCT((Ergebniseingabe!$AM$29:$BG$58=E14)*(Ergebniseingabe!$BH$29:$BH$58&lt;Ergebniseingabe!$BK$29:$BK$58))</f>
        <v>0</v>
      </c>
      <c r="M14" s="76">
        <f>SUMPRODUCT((Ergebniseingabe!$Q$29:$BG$58=E14)*(Ergebniseingabe!$BH$29:$BH$58=Ergebniseingabe!$BK$29:$BK$58)*(Ergebniseingabe!$BH$29:$BH$58&lt;&gt;"")*(Ergebniseingabe!$BK$29:$BK$58&lt;&gt;""))</f>
        <v>0</v>
      </c>
      <c r="N14" s="76">
        <f>SUMPRODUCT((Ergebniseingabe!$Q$29:$AK$58=E14)*(Ergebniseingabe!$BH$29:$BH$58&lt;Ergebniseingabe!$BK$29:$BK$58))+SUMPRODUCT((Ergebniseingabe!$AM$29:$BG$58=E14)*(Ergebniseingabe!$BH$29:$BH$58&gt;Ergebniseingabe!$BK$29:$BK$58))</f>
        <v>0</v>
      </c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3"/>
      <c r="CE14" s="73"/>
      <c r="CF14" s="73"/>
      <c r="CG14" s="73"/>
    </row>
    <row r="15" spans="1:85" s="71" customFormat="1" ht="12.75">
      <c r="A15" s="80">
        <v>2</v>
      </c>
      <c r="B15" s="112">
        <f t="shared" si="5"/>
        <v>2</v>
      </c>
      <c r="C15" s="112">
        <f t="shared" si="6"/>
        <v>1.015</v>
      </c>
      <c r="D15" s="112">
        <f t="shared" si="7"/>
        <v>1</v>
      </c>
      <c r="E15" s="80" t="str">
        <f>VLOOKUP(A15,Ergebniseingabe!$AJ$19:$BE$24,2,0)</f>
        <v>B2</v>
      </c>
      <c r="F15" s="76">
        <f>SUMPRODUCT((E15=Ergebniseingabe!$Q$29:$AK$58)*(Ergebniseingabe!$BH$29:$BH$58))+SUMPRODUCT((E15=Ergebniseingabe!$AM$29:$BG$58)*(Ergebniseingabe!$BK$29:$BK$58))</f>
        <v>0</v>
      </c>
      <c r="G15" s="76">
        <f>SUMPRODUCT((E15=Ergebniseingabe!$Q$29:$AK$58)*(Ergebniseingabe!$BK$29:$BK$58))+SUMPRODUCT((E15=Ergebniseingabe!$AM$29:$BG$58)*(Ergebniseingabe!$BH$29:$BH$58))</f>
        <v>0</v>
      </c>
      <c r="H15" s="76">
        <f>(SUMPRODUCT((E15=Ergebniseingabe!$Q$29:$AK$58)*((Ergebniseingabe!$BH$29:$BH$58)&gt;(Ergebniseingabe!$BK$29:$BK$58)))+SUMPRODUCT((E15=Ergebniseingabe!$AM$29:$BG$58)*((Ergebniseingabe!$BK$29:$BK$58)&gt;(Ergebniseingabe!$BH$29:$BH$58))))*3+SUMPRODUCT(((E15=Ergebniseingabe!$Q$29:$AK$58)+(E15=Ergebniseingabe!$AM$29:$BG$58))*((Ergebniseingabe!$BK$29:$BK$58)=(Ergebniseingabe!$BH$29:$BH$58))*NOT(ISBLANK(Ergebniseingabe!$BH$29:$BH$58)))</f>
        <v>0</v>
      </c>
      <c r="I15" s="77">
        <f t="shared" si="8"/>
        <v>0</v>
      </c>
      <c r="J15" s="76">
        <f t="shared" si="9"/>
        <v>0</v>
      </c>
      <c r="K15" s="76">
        <f>SUMPRODUCT((Ergebniseingabe!$Q$29:$AK$58=E15)*(Ergebniseingabe!$BH$29:$BH$58&lt;&gt;""))+SUMPRODUCT((Ergebniseingabe!$AM$29:$BG$58=E15)*(Ergebniseingabe!$BK$29:$BK$58&lt;&gt;""))</f>
        <v>0</v>
      </c>
      <c r="L15" s="76">
        <f>SUMPRODUCT((Ergebniseingabe!$Q$29:$AK$58=E15)*(Ergebniseingabe!$BH$29:$BH$58&gt;Ergebniseingabe!$BK$29:$BK$58))+SUMPRODUCT((Ergebniseingabe!$AM$29:$BG$58=E15)*(Ergebniseingabe!$BH$29:$BH$58&lt;Ergebniseingabe!$BK$29:$BK$58))</f>
        <v>0</v>
      </c>
      <c r="M15" s="76">
        <f>SUMPRODUCT((Ergebniseingabe!$Q$29:$BG$58=E15)*(Ergebniseingabe!$BH$29:$BH$58=Ergebniseingabe!$BK$29:$BK$58)*(Ergebniseingabe!$BH$29:$BH$58&lt;&gt;"")*(Ergebniseingabe!$BK$29:$BK$58&lt;&gt;""))</f>
        <v>0</v>
      </c>
      <c r="N15" s="76">
        <f>SUMPRODUCT((Ergebniseingabe!$Q$29:$AK$58=E15)*(Ergebniseingabe!$BH$29:$BH$58&lt;Ergebniseingabe!$BK$29:$BK$58))+SUMPRODUCT((Ergebniseingabe!$AM$29:$BG$58=E15)*(Ergebniseingabe!$BH$29:$BH$58&gt;Ergebniseingabe!$BK$29:$BK$58))</f>
        <v>0</v>
      </c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3"/>
      <c r="CE15" s="73"/>
      <c r="CF15" s="73"/>
      <c r="CG15" s="73"/>
    </row>
    <row r="16" spans="1:85" s="71" customFormat="1" ht="12.75">
      <c r="A16" s="80">
        <v>3</v>
      </c>
      <c r="B16" s="112">
        <f t="shared" si="5"/>
        <v>3</v>
      </c>
      <c r="C16" s="112">
        <f t="shared" si="6"/>
        <v>1.016</v>
      </c>
      <c r="D16" s="112">
        <f t="shared" si="7"/>
        <v>1</v>
      </c>
      <c r="E16" s="80" t="str">
        <f>VLOOKUP(A16,Ergebniseingabe!$AJ$19:$BE$24,2,0)</f>
        <v>B3</v>
      </c>
      <c r="F16" s="76">
        <f>SUMPRODUCT((E16=Ergebniseingabe!$Q$29:$AK$58)*(Ergebniseingabe!$BH$29:$BH$58))+SUMPRODUCT((E16=Ergebniseingabe!$AM$29:$BG$58)*(Ergebniseingabe!$BK$29:$BK$58))</f>
        <v>0</v>
      </c>
      <c r="G16" s="76">
        <f>SUMPRODUCT((E16=Ergebniseingabe!$Q$29:$AK$58)*(Ergebniseingabe!$BK$29:$BK$58))+SUMPRODUCT((E16=Ergebniseingabe!$AM$29:$BG$58)*(Ergebniseingabe!$BH$29:$BH$58))</f>
        <v>0</v>
      </c>
      <c r="H16" s="76">
        <f>(SUMPRODUCT((E16=Ergebniseingabe!$Q$29:$AK$58)*((Ergebniseingabe!$BH$29:$BH$58)&gt;(Ergebniseingabe!$BK$29:$BK$58)))+SUMPRODUCT((E16=Ergebniseingabe!$AM$29:$BG$58)*((Ergebniseingabe!$BK$29:$BK$58)&gt;(Ergebniseingabe!$BH$29:$BH$58))))*3+SUMPRODUCT(((E16=Ergebniseingabe!$Q$29:$AK$58)+(E16=Ergebniseingabe!$AM$29:$BG$58))*((Ergebniseingabe!$BK$29:$BK$58)=(Ergebniseingabe!$BH$29:$BH$58))*NOT(ISBLANK(Ergebniseingabe!$BH$29:$BH$58)))</f>
        <v>0</v>
      </c>
      <c r="I16" s="77">
        <f t="shared" si="8"/>
        <v>0</v>
      </c>
      <c r="J16" s="76">
        <f t="shared" si="9"/>
        <v>0</v>
      </c>
      <c r="K16" s="76">
        <f>SUMPRODUCT((Ergebniseingabe!$Q$29:$AK$58=E16)*(Ergebniseingabe!$BH$29:$BH$58&lt;&gt;""))+SUMPRODUCT((Ergebniseingabe!$AM$29:$BG$58=E16)*(Ergebniseingabe!$BK$29:$BK$58&lt;&gt;""))</f>
        <v>0</v>
      </c>
      <c r="L16" s="76">
        <f>SUMPRODUCT((Ergebniseingabe!$Q$29:$AK$58=E16)*(Ergebniseingabe!$BH$29:$BH$58&gt;Ergebniseingabe!$BK$29:$BK$58))+SUMPRODUCT((Ergebniseingabe!$AM$29:$BG$58=E16)*(Ergebniseingabe!$BH$29:$BH$58&lt;Ergebniseingabe!$BK$29:$BK$58))</f>
        <v>0</v>
      </c>
      <c r="M16" s="76">
        <f>SUMPRODUCT((Ergebniseingabe!$Q$29:$BG$58=E16)*(Ergebniseingabe!$BH$29:$BH$58=Ergebniseingabe!$BK$29:$BK$58)*(Ergebniseingabe!$BH$29:$BH$58&lt;&gt;"")*(Ergebniseingabe!$BK$29:$BK$58&lt;&gt;""))</f>
        <v>0</v>
      </c>
      <c r="N16" s="76">
        <f>SUMPRODUCT((Ergebniseingabe!$Q$29:$AK$58=E16)*(Ergebniseingabe!$BH$29:$BH$58&lt;Ergebniseingabe!$BK$29:$BK$58))+SUMPRODUCT((Ergebniseingabe!$AM$29:$BG$58=E16)*(Ergebniseingabe!$BH$29:$BH$58&gt;Ergebniseingabe!$BK$29:$BK$58))</f>
        <v>0</v>
      </c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3"/>
      <c r="CE16" s="73"/>
      <c r="CF16" s="73"/>
      <c r="CG16" s="73"/>
    </row>
    <row r="17" spans="1:85" s="71" customFormat="1" ht="12.75">
      <c r="A17" s="80">
        <v>4</v>
      </c>
      <c r="B17" s="112">
        <f t="shared" si="5"/>
        <v>4</v>
      </c>
      <c r="C17" s="112">
        <f t="shared" si="6"/>
        <v>1.017</v>
      </c>
      <c r="D17" s="112">
        <f t="shared" si="7"/>
        <v>1</v>
      </c>
      <c r="E17" s="80" t="str">
        <f>VLOOKUP(A17,Ergebniseingabe!$AJ$19:$BE$24,2,0)</f>
        <v>B4</v>
      </c>
      <c r="F17" s="76">
        <f>SUMPRODUCT((E17=Ergebniseingabe!$Q$29:$AK$58)*(Ergebniseingabe!$BH$29:$BH$58))+SUMPRODUCT((E17=Ergebniseingabe!$AM$29:$BG$58)*(Ergebniseingabe!$BK$29:$BK$58))</f>
        <v>0</v>
      </c>
      <c r="G17" s="76">
        <f>SUMPRODUCT((E17=Ergebniseingabe!$Q$29:$AK$58)*(Ergebniseingabe!$BK$29:$BK$58))+SUMPRODUCT((E17=Ergebniseingabe!$AM$29:$BG$58)*(Ergebniseingabe!$BH$29:$BH$58))</f>
        <v>0</v>
      </c>
      <c r="H17" s="76">
        <f>(SUMPRODUCT((E17=Ergebniseingabe!$Q$29:$AK$58)*((Ergebniseingabe!$BH$29:$BH$58)&gt;(Ergebniseingabe!$BK$29:$BK$58)))+SUMPRODUCT((E17=Ergebniseingabe!$AM$29:$BG$58)*((Ergebniseingabe!$BK$29:$BK$58)&gt;(Ergebniseingabe!$BH$29:$BH$58))))*3+SUMPRODUCT(((E17=Ergebniseingabe!$Q$29:$AK$58)+(E17=Ergebniseingabe!$AM$29:$BG$58))*((Ergebniseingabe!$BK$29:$BK$58)=(Ergebniseingabe!$BH$29:$BH$58))*NOT(ISBLANK(Ergebniseingabe!$BH$29:$BH$58)))</f>
        <v>0</v>
      </c>
      <c r="I17" s="77">
        <f t="shared" si="8"/>
        <v>0</v>
      </c>
      <c r="J17" s="76">
        <f t="shared" si="9"/>
        <v>0</v>
      </c>
      <c r="K17" s="76">
        <f>SUMPRODUCT((Ergebniseingabe!$Q$29:$AK$58=E17)*(Ergebniseingabe!$BH$29:$BH$58&lt;&gt;""))+SUMPRODUCT((Ergebniseingabe!$AM$29:$BG$58=E17)*(Ergebniseingabe!$BK$29:$BK$58&lt;&gt;""))</f>
        <v>0</v>
      </c>
      <c r="L17" s="76">
        <f>SUMPRODUCT((Ergebniseingabe!$Q$29:$AK$58=E17)*(Ergebniseingabe!$BH$29:$BH$58&gt;Ergebniseingabe!$BK$29:$BK$58))+SUMPRODUCT((Ergebniseingabe!$AM$29:$BG$58=E17)*(Ergebniseingabe!$BH$29:$BH$58&lt;Ergebniseingabe!$BK$29:$BK$58))</f>
        <v>0</v>
      </c>
      <c r="M17" s="76">
        <f>SUMPRODUCT((Ergebniseingabe!$Q$29:$BG$58=E17)*(Ergebniseingabe!$BH$29:$BH$58=Ergebniseingabe!$BK$29:$BK$58)*(Ergebniseingabe!$BH$29:$BH$58&lt;&gt;"")*(Ergebniseingabe!$BK$29:$BK$58&lt;&gt;""))</f>
        <v>0</v>
      </c>
      <c r="N17" s="76">
        <f>SUMPRODUCT((Ergebniseingabe!$Q$29:$AK$58=E17)*(Ergebniseingabe!$BH$29:$BH$58&lt;Ergebniseingabe!$BK$29:$BK$58))+SUMPRODUCT((Ergebniseingabe!$AM$29:$BG$58=E17)*(Ergebniseingabe!$BH$29:$BH$58&gt;Ergebniseingabe!$BK$29:$BK$58))</f>
        <v>0</v>
      </c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3"/>
      <c r="CE17" s="73"/>
      <c r="CF17" s="73"/>
      <c r="CG17" s="73"/>
    </row>
    <row r="18" spans="1:85" s="71" customFormat="1" ht="12.75">
      <c r="A18" s="80">
        <v>5</v>
      </c>
      <c r="B18" s="112">
        <f t="shared" si="5"/>
        <v>5</v>
      </c>
      <c r="C18" s="112">
        <f t="shared" si="6"/>
        <v>1.018</v>
      </c>
      <c r="D18" s="112">
        <f t="shared" si="7"/>
        <v>1</v>
      </c>
      <c r="E18" s="80" t="str">
        <f>VLOOKUP(A18,Ergebniseingabe!$AJ$19:$BE$24,2,0)</f>
        <v>B5</v>
      </c>
      <c r="F18" s="76">
        <f>SUMPRODUCT((E18=Ergebniseingabe!$Q$29:$AK$58)*(Ergebniseingabe!$BH$29:$BH$58))+SUMPRODUCT((E18=Ergebniseingabe!$AM$29:$BG$58)*(Ergebniseingabe!$BK$29:$BK$58))</f>
        <v>0</v>
      </c>
      <c r="G18" s="76">
        <f>SUMPRODUCT((E18=Ergebniseingabe!$Q$29:$AK$58)*(Ergebniseingabe!$BK$29:$BK$58))+SUMPRODUCT((E18=Ergebniseingabe!$AM$29:$BG$58)*(Ergebniseingabe!$BH$29:$BH$58))</f>
        <v>0</v>
      </c>
      <c r="H18" s="76">
        <f>(SUMPRODUCT((E18=Ergebniseingabe!$Q$29:$AK$58)*((Ergebniseingabe!$BH$29:$BH$58)&gt;(Ergebniseingabe!$BK$29:$BK$58)))+SUMPRODUCT((E18=Ergebniseingabe!$AM$29:$BG$58)*((Ergebniseingabe!$BK$29:$BK$58)&gt;(Ergebniseingabe!$BH$29:$BH$58))))*3+SUMPRODUCT(((E18=Ergebniseingabe!$Q$29:$AK$58)+(E18=Ergebniseingabe!$AM$29:$BG$58))*((Ergebniseingabe!$BK$29:$BK$58)=(Ergebniseingabe!$BH$29:$BH$58))*NOT(ISBLANK(Ergebniseingabe!$BH$29:$BH$58)))</f>
        <v>0</v>
      </c>
      <c r="I18" s="77">
        <f t="shared" si="8"/>
        <v>0</v>
      </c>
      <c r="J18" s="76">
        <f t="shared" si="9"/>
        <v>0</v>
      </c>
      <c r="K18" s="76">
        <f>SUMPRODUCT((Ergebniseingabe!$Q$29:$AK$58=E18)*(Ergebniseingabe!$BH$29:$BH$58&lt;&gt;""))+SUMPRODUCT((Ergebniseingabe!$AM$29:$BG$58=E18)*(Ergebniseingabe!$BK$29:$BK$58&lt;&gt;""))</f>
        <v>0</v>
      </c>
      <c r="L18" s="76">
        <f>SUMPRODUCT((Ergebniseingabe!$Q$29:$AK$58=E18)*(Ergebniseingabe!$BH$29:$BH$58&gt;Ergebniseingabe!$BK$29:$BK$58))+SUMPRODUCT((Ergebniseingabe!$AM$29:$BG$58=E18)*(Ergebniseingabe!$BH$29:$BH$58&lt;Ergebniseingabe!$BK$29:$BK$58))</f>
        <v>0</v>
      </c>
      <c r="M18" s="76">
        <f>SUMPRODUCT((Ergebniseingabe!$Q$29:$BG$58=E18)*(Ergebniseingabe!$BH$29:$BH$58=Ergebniseingabe!$BK$29:$BK$58)*(Ergebniseingabe!$BH$29:$BH$58&lt;&gt;"")*(Ergebniseingabe!$BK$29:$BK$58&lt;&gt;""))</f>
        <v>0</v>
      </c>
      <c r="N18" s="76">
        <f>SUMPRODUCT((Ergebniseingabe!$Q$29:$AK$58=E18)*(Ergebniseingabe!$BH$29:$BH$58&lt;Ergebniseingabe!$BK$29:$BK$58))+SUMPRODUCT((Ergebniseingabe!$AM$29:$BG$58=E18)*(Ergebniseingabe!$BH$29:$BH$58&gt;Ergebniseingabe!$BK$29:$BK$58))</f>
        <v>0</v>
      </c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3"/>
      <c r="CE18" s="73"/>
      <c r="CF18" s="73"/>
      <c r="CG18" s="73"/>
    </row>
    <row r="19" spans="1:85" s="71" customFormat="1" ht="12.75">
      <c r="A19" s="80">
        <v>6</v>
      </c>
      <c r="B19" s="112">
        <f t="shared" si="5"/>
        <v>6</v>
      </c>
      <c r="C19" s="112">
        <f t="shared" si="6"/>
        <v>1.019</v>
      </c>
      <c r="D19" s="112">
        <f t="shared" si="7"/>
        <v>1</v>
      </c>
      <c r="E19" s="80" t="str">
        <f>VLOOKUP(A19,Ergebniseingabe!$AJ$19:$BE$24,2,0)</f>
        <v>B6</v>
      </c>
      <c r="F19" s="76">
        <f>SUMPRODUCT((E19=Ergebniseingabe!$Q$29:$AK$58)*(Ergebniseingabe!$BH$29:$BH$58))+SUMPRODUCT((E19=Ergebniseingabe!$AM$29:$BG$58)*(Ergebniseingabe!$BK$29:$BK$58))</f>
        <v>0</v>
      </c>
      <c r="G19" s="76">
        <f>SUMPRODUCT((E19=Ergebniseingabe!$Q$29:$AK$58)*(Ergebniseingabe!$BK$29:$BK$58))+SUMPRODUCT((E19=Ergebniseingabe!$AM$29:$BG$58)*(Ergebniseingabe!$BH$29:$BH$58))</f>
        <v>0</v>
      </c>
      <c r="H19" s="76">
        <f>(SUMPRODUCT((E19=Ergebniseingabe!$Q$29:$AK$58)*((Ergebniseingabe!$BH$29:$BH$58)&gt;(Ergebniseingabe!$BK$29:$BK$58)))+SUMPRODUCT((E19=Ergebniseingabe!$AM$29:$BG$58)*((Ergebniseingabe!$BK$29:$BK$58)&gt;(Ergebniseingabe!$BH$29:$BH$58))))*3+SUMPRODUCT(((E19=Ergebniseingabe!$Q$29:$AK$58)+(E19=Ergebniseingabe!$AM$29:$BG$58))*((Ergebniseingabe!$BK$29:$BK$58)=(Ergebniseingabe!$BH$29:$BH$58))*NOT(ISBLANK(Ergebniseingabe!$BH$29:$BH$58)))</f>
        <v>0</v>
      </c>
      <c r="I19" s="77">
        <f t="shared" si="8"/>
        <v>0</v>
      </c>
      <c r="J19" s="76">
        <f t="shared" si="9"/>
        <v>0</v>
      </c>
      <c r="K19" s="76">
        <f>SUMPRODUCT((Ergebniseingabe!$Q$29:$AK$58=E19)*(Ergebniseingabe!$BH$29:$BH$58&lt;&gt;""))+SUMPRODUCT((Ergebniseingabe!$AM$29:$BG$58=E19)*(Ergebniseingabe!$BK$29:$BK$58&lt;&gt;""))</f>
        <v>0</v>
      </c>
      <c r="L19" s="76">
        <f>SUMPRODUCT((Ergebniseingabe!$Q$29:$AK$58=E19)*(Ergebniseingabe!$BH$29:$BH$58&gt;Ergebniseingabe!$BK$29:$BK$58))+SUMPRODUCT((Ergebniseingabe!$AM$29:$BG$58=E19)*(Ergebniseingabe!$BH$29:$BH$58&lt;Ergebniseingabe!$BK$29:$BK$58))</f>
        <v>0</v>
      </c>
      <c r="M19" s="76">
        <f>SUMPRODUCT((Ergebniseingabe!$Q$29:$BG$58=E19)*(Ergebniseingabe!$BH$29:$BH$58=Ergebniseingabe!$BK$29:$BK$58)*(Ergebniseingabe!$BH$29:$BH$58&lt;&gt;"")*(Ergebniseingabe!$BK$29:$BK$58&lt;&gt;""))</f>
        <v>0</v>
      </c>
      <c r="N19" s="76">
        <f>SUMPRODUCT((Ergebniseingabe!$Q$29:$AK$58=E19)*(Ergebniseingabe!$BH$29:$BH$58&lt;Ergebniseingabe!$BK$29:$BK$58))+SUMPRODUCT((Ergebniseingabe!$AM$29:$BG$58=E19)*(Ergebniseingabe!$BH$29:$BH$58&gt;Ergebniseingabe!$BK$29:$BK$58))</f>
        <v>0</v>
      </c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3"/>
      <c r="CE19" s="73"/>
      <c r="CF19" s="73"/>
      <c r="CG19" s="73"/>
    </row>
    <row r="20" spans="1:85" s="71" customFormat="1" ht="12.75">
      <c r="A20" s="112">
        <f>COUNT((A14:A19))*(COUNT(A14:A19)-1)</f>
        <v>30</v>
      </c>
      <c r="B20" s="112"/>
      <c r="C20" s="112"/>
      <c r="D20" s="80">
        <f>COUNTIF($D$14:$D$19,1)</f>
        <v>6</v>
      </c>
      <c r="E20" s="112"/>
      <c r="F20" s="112"/>
      <c r="G20" s="112"/>
      <c r="H20" s="112"/>
      <c r="I20" s="112"/>
      <c r="J20" s="112"/>
      <c r="K20" s="112">
        <f>SUM(K14:K19)</f>
        <v>0</v>
      </c>
      <c r="L20" s="112"/>
      <c r="M20" s="80"/>
      <c r="N20" s="80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3"/>
      <c r="CE20" s="73"/>
      <c r="CF20" s="73"/>
      <c r="CG20" s="73"/>
    </row>
    <row r="21" spans="1:85" s="71" customFormat="1" ht="12.75">
      <c r="A21" s="112"/>
      <c r="B21" s="112"/>
      <c r="C21" s="112"/>
      <c r="D21" s="80">
        <f>COUNTIF($D$14:$D$19,2)</f>
        <v>0</v>
      </c>
      <c r="E21" s="112"/>
      <c r="F21" s="112"/>
      <c r="G21" s="112"/>
      <c r="H21" s="112"/>
      <c r="I21" s="112"/>
      <c r="J21" s="112"/>
      <c r="K21" s="112"/>
      <c r="L21" s="112"/>
      <c r="M21" s="80"/>
      <c r="N21" s="80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3"/>
      <c r="CE21" s="73"/>
      <c r="CF21" s="73"/>
      <c r="CG21" s="73"/>
    </row>
    <row r="22" spans="62:85" s="71" customFormat="1" ht="12.75"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3"/>
      <c r="CE22" s="73"/>
      <c r="CF22" s="73"/>
      <c r="CG22" s="73"/>
    </row>
    <row r="23" spans="62:85" s="71" customFormat="1" ht="12.75"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3"/>
      <c r="CE23" s="73"/>
      <c r="CF23" s="73"/>
      <c r="CG23" s="73"/>
    </row>
    <row r="24" spans="62:85" s="71" customFormat="1" ht="12.75"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3"/>
      <c r="CE24" s="73"/>
      <c r="CF24" s="73"/>
      <c r="CG24" s="73"/>
    </row>
    <row r="25" spans="2:85" s="71" customFormat="1" ht="12.75">
      <c r="B25" s="71">
        <v>1</v>
      </c>
      <c r="C25" s="71" t="str">
        <f aca="true" t="shared" si="10" ref="C25:C56">D25&amp;E25</f>
        <v>A1A2</v>
      </c>
      <c r="D25" s="71" t="str">
        <f>E4</f>
        <v>A1</v>
      </c>
      <c r="E25" s="71" t="str">
        <f>E5</f>
        <v>A2</v>
      </c>
      <c r="F25" s="71">
        <f>IF(SUMPRODUCT((Ergebniseingabe!$Q$29:$Q$58=D25)*(Ergebniseingabe!$AM$29:$AM$58=E25)*(ISNUMBER(Ergebniseingabe!$BK$29:$BK$58)))=1,SUMPRODUCT((Ergebniseingabe!$Q$29:$Q$58=D25)*(Ergebniseingabe!$AM$29:$AM$58=E25)*(Ergebniseingabe!$BH$29:$BH$58))&amp;":"&amp;SUMPRODUCT((Ergebniseingabe!$Q$29:$Q$58=D25)*(Ergebniseingabe!$AM$29:$AM$58=E25)*(Ergebniseingabe!$BK$29:$BK$58)),"")</f>
      </c>
      <c r="G25" s="71">
        <f>IF(SUMPRODUCT((Ergebniseingabe!$AM$29:$AM$58=D25)*(Ergebniseingabe!$Q$29:$Q$58=E25)*(ISNUMBER(Ergebniseingabe!$BK$29:$BK$58)))=1,SUMPRODUCT((Ergebniseingabe!$AM$29:$AM$58=D25)*(Ergebniseingabe!$Q$29:$Q$58=E25)*(Ergebniseingabe!$BK$29:$BK$58))&amp;":"&amp;SUMPRODUCT((Ergebniseingabe!$AM$29:$AM$58=D25)*(Ergebniseingabe!$Q$29:$Q$58=E25)*(Ergebniseingabe!$BH$29:$BH$58)),"")</f>
      </c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3"/>
      <c r="CE25" s="73"/>
      <c r="CF25" s="73"/>
      <c r="CG25" s="73"/>
    </row>
    <row r="26" spans="2:85" s="71" customFormat="1" ht="12.75">
      <c r="B26" s="71">
        <v>2</v>
      </c>
      <c r="C26" s="71" t="str">
        <f t="shared" si="10"/>
        <v>A1A3</v>
      </c>
      <c r="D26" s="71" t="str">
        <f>E4</f>
        <v>A1</v>
      </c>
      <c r="E26" s="71" t="str">
        <f>E6</f>
        <v>A3</v>
      </c>
      <c r="F26" s="71">
        <f>IF(SUMPRODUCT((Ergebniseingabe!$Q$29:$Q$58=D26)*(Ergebniseingabe!$AM$29:$AM$58=E26)*(ISNUMBER(Ergebniseingabe!$BK$29:$BK$58)))=1,SUMPRODUCT((Ergebniseingabe!$Q$29:$Q$58=D26)*(Ergebniseingabe!$AM$29:$AM$58=E26)*(Ergebniseingabe!$BH$29:$BH$58))&amp;":"&amp;SUMPRODUCT((Ergebniseingabe!$Q$29:$Q$58=D26)*(Ergebniseingabe!$AM$29:$AM$58=E26)*(Ergebniseingabe!$BK$29:$BK$58)),"")</f>
      </c>
      <c r="G26" s="71">
        <f>IF(SUMPRODUCT((Ergebniseingabe!$AM$29:$AM$58=D26)*(Ergebniseingabe!$Q$29:$Q$58=E26)*(ISNUMBER(Ergebniseingabe!$BK$29:$BK$58)))=1,SUMPRODUCT((Ergebniseingabe!$AM$29:$AM$58=D26)*(Ergebniseingabe!$Q$29:$Q$58=E26)*(Ergebniseingabe!$BK$29:$BK$58))&amp;":"&amp;SUMPRODUCT((Ergebniseingabe!$AM$29:$AM$58=D26)*(Ergebniseingabe!$Q$29:$Q$58=E26)*(Ergebniseingabe!$BH$29:$BH$58)),"")</f>
      </c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3"/>
      <c r="CE26" s="73"/>
      <c r="CF26" s="73"/>
      <c r="CG26" s="73"/>
    </row>
    <row r="27" spans="2:85" s="71" customFormat="1" ht="12.75">
      <c r="B27" s="71">
        <v>3</v>
      </c>
      <c r="C27" s="71" t="str">
        <f t="shared" si="10"/>
        <v>A1A4</v>
      </c>
      <c r="D27" s="71" t="str">
        <f>E4</f>
        <v>A1</v>
      </c>
      <c r="E27" s="71" t="str">
        <f>E7</f>
        <v>A4</v>
      </c>
      <c r="F27" s="71">
        <f>IF(SUMPRODUCT((Ergebniseingabe!$Q$29:$Q$58=D27)*(Ergebniseingabe!$AM$29:$AM$58=E27)*(ISNUMBER(Ergebniseingabe!$BK$29:$BK$58)))=1,SUMPRODUCT((Ergebniseingabe!$Q$29:$Q$58=D27)*(Ergebniseingabe!$AM$29:$AM$58=E27)*(Ergebniseingabe!$BH$29:$BH$58))&amp;":"&amp;SUMPRODUCT((Ergebniseingabe!$Q$29:$Q$58=D27)*(Ergebniseingabe!$AM$29:$AM$58=E27)*(Ergebniseingabe!$BK$29:$BK$58)),"")</f>
      </c>
      <c r="G27" s="71">
        <f>IF(SUMPRODUCT((Ergebniseingabe!$AM$29:$AM$58=D27)*(Ergebniseingabe!$Q$29:$Q$58=E27)*(ISNUMBER(Ergebniseingabe!$BK$29:$BK$58)))=1,SUMPRODUCT((Ergebniseingabe!$AM$29:$AM$58=D27)*(Ergebniseingabe!$Q$29:$Q$58=E27)*(Ergebniseingabe!$BK$29:$BK$58))&amp;":"&amp;SUMPRODUCT((Ergebniseingabe!$AM$29:$AM$58=D27)*(Ergebniseingabe!$Q$29:$Q$58=E27)*(Ergebniseingabe!$BH$29:$BH$58)),"")</f>
      </c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3"/>
      <c r="CE27" s="73"/>
      <c r="CF27" s="73"/>
      <c r="CG27" s="73"/>
    </row>
    <row r="28" spans="2:85" s="71" customFormat="1" ht="12.75">
      <c r="B28" s="71">
        <v>4</v>
      </c>
      <c r="C28" s="71" t="str">
        <f t="shared" si="10"/>
        <v>A1A5</v>
      </c>
      <c r="D28" s="71" t="str">
        <f>E4</f>
        <v>A1</v>
      </c>
      <c r="E28" s="71" t="str">
        <f>E8</f>
        <v>A5</v>
      </c>
      <c r="F28" s="71">
        <f>IF(SUMPRODUCT((Ergebniseingabe!$Q$29:$Q$58=D28)*(Ergebniseingabe!$AM$29:$AM$58=E28)*(ISNUMBER(Ergebniseingabe!$BK$29:$BK$58)))=1,SUMPRODUCT((Ergebniseingabe!$Q$29:$Q$58=D28)*(Ergebniseingabe!$AM$29:$AM$58=E28)*(Ergebniseingabe!$BH$29:$BH$58))&amp;":"&amp;SUMPRODUCT((Ergebniseingabe!$Q$29:$Q$58=D28)*(Ergebniseingabe!$AM$29:$AM$58=E28)*(Ergebniseingabe!$BK$29:$BK$58)),"")</f>
      </c>
      <c r="G28" s="71">
        <f>IF(SUMPRODUCT((Ergebniseingabe!$AM$29:$AM$58=D28)*(Ergebniseingabe!$Q$29:$Q$58=E28)*(ISNUMBER(Ergebniseingabe!$BK$29:$BK$58)))=1,SUMPRODUCT((Ergebniseingabe!$AM$29:$AM$58=D28)*(Ergebniseingabe!$Q$29:$Q$58=E28)*(Ergebniseingabe!$BK$29:$BK$58))&amp;":"&amp;SUMPRODUCT((Ergebniseingabe!$AM$29:$AM$58=D28)*(Ergebniseingabe!$Q$29:$Q$58=E28)*(Ergebniseingabe!$BH$29:$BH$58)),"")</f>
      </c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3"/>
      <c r="CE28" s="73"/>
      <c r="CF28" s="73"/>
      <c r="CG28" s="73"/>
    </row>
    <row r="29" spans="2:85" s="71" customFormat="1" ht="12.75">
      <c r="B29" s="71">
        <v>5</v>
      </c>
      <c r="C29" s="71" t="str">
        <f t="shared" si="10"/>
        <v>A1A6</v>
      </c>
      <c r="D29" s="71" t="str">
        <f>E4</f>
        <v>A1</v>
      </c>
      <c r="E29" s="71" t="str">
        <f>E9</f>
        <v>A6</v>
      </c>
      <c r="F29" s="71">
        <f>IF(SUMPRODUCT((Ergebniseingabe!$Q$29:$Q$58=D29)*(Ergebniseingabe!$AM$29:$AM$58=E29)*(ISNUMBER(Ergebniseingabe!$BK$29:$BK$58)))=1,SUMPRODUCT((Ergebniseingabe!$Q$29:$Q$58=D29)*(Ergebniseingabe!$AM$29:$AM$58=E29)*(Ergebniseingabe!$BH$29:$BH$58))&amp;":"&amp;SUMPRODUCT((Ergebniseingabe!$Q$29:$Q$58=D29)*(Ergebniseingabe!$AM$29:$AM$58=E29)*(Ergebniseingabe!$BK$29:$BK$58)),"")</f>
      </c>
      <c r="G29" s="71">
        <f>IF(SUMPRODUCT((Ergebniseingabe!$AM$29:$AM$58=D29)*(Ergebniseingabe!$Q$29:$Q$58=E29)*(ISNUMBER(Ergebniseingabe!$BK$29:$BK$58)))=1,SUMPRODUCT((Ergebniseingabe!$AM$29:$AM$58=D29)*(Ergebniseingabe!$Q$29:$Q$58=E29)*(Ergebniseingabe!$BK$29:$BK$58))&amp;":"&amp;SUMPRODUCT((Ergebniseingabe!$AM$29:$AM$58=D29)*(Ergebniseingabe!$Q$29:$Q$58=E29)*(Ergebniseingabe!$BH$29:$BH$58)),"")</f>
      </c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3"/>
      <c r="CE29" s="73"/>
      <c r="CF29" s="73"/>
      <c r="CG29" s="73"/>
    </row>
    <row r="30" spans="2:85" s="71" customFormat="1" ht="12.75">
      <c r="B30" s="71">
        <v>6</v>
      </c>
      <c r="C30" s="71" t="str">
        <f t="shared" si="10"/>
        <v>A2A3</v>
      </c>
      <c r="D30" s="71" t="str">
        <f>E5</f>
        <v>A2</v>
      </c>
      <c r="E30" s="71" t="str">
        <f>E6</f>
        <v>A3</v>
      </c>
      <c r="F30" s="71">
        <f>IF(SUMPRODUCT((Ergebniseingabe!$Q$29:$Q$58=D30)*(Ergebniseingabe!$AM$29:$AM$58=E30)*(ISNUMBER(Ergebniseingabe!$BK$29:$BK$58)))=1,SUMPRODUCT((Ergebniseingabe!$Q$29:$Q$58=D30)*(Ergebniseingabe!$AM$29:$AM$58=E30)*(Ergebniseingabe!$BH$29:$BH$58))&amp;":"&amp;SUMPRODUCT((Ergebniseingabe!$Q$29:$Q$58=D30)*(Ergebniseingabe!$AM$29:$AM$58=E30)*(Ergebniseingabe!$BK$29:$BK$58)),"")</f>
      </c>
      <c r="G30" s="71">
        <f>IF(SUMPRODUCT((Ergebniseingabe!$AM$29:$AM$58=D30)*(Ergebniseingabe!$Q$29:$Q$58=E30)*(ISNUMBER(Ergebniseingabe!$BK$29:$BK$58)))=1,SUMPRODUCT((Ergebniseingabe!$AM$29:$AM$58=D30)*(Ergebniseingabe!$Q$29:$Q$58=E30)*(Ergebniseingabe!$BK$29:$BK$58))&amp;":"&amp;SUMPRODUCT((Ergebniseingabe!$AM$29:$AM$58=D30)*(Ergebniseingabe!$Q$29:$Q$58=E30)*(Ergebniseingabe!$BH$29:$BH$58)),"")</f>
      </c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3"/>
      <c r="CE30" s="73"/>
      <c r="CF30" s="73"/>
      <c r="CG30" s="73"/>
    </row>
    <row r="31" spans="2:85" s="71" customFormat="1" ht="12.75">
      <c r="B31" s="71">
        <v>7</v>
      </c>
      <c r="C31" s="71" t="str">
        <f t="shared" si="10"/>
        <v>A2A4</v>
      </c>
      <c r="D31" s="71" t="str">
        <f>E5</f>
        <v>A2</v>
      </c>
      <c r="E31" s="71" t="str">
        <f>E7</f>
        <v>A4</v>
      </c>
      <c r="F31" s="71">
        <f>IF(SUMPRODUCT((Ergebniseingabe!$Q$29:$Q$58=D31)*(Ergebniseingabe!$AM$29:$AM$58=E31)*(ISNUMBER(Ergebniseingabe!$BK$29:$BK$58)))=1,SUMPRODUCT((Ergebniseingabe!$Q$29:$Q$58=D31)*(Ergebniseingabe!$AM$29:$AM$58=E31)*(Ergebniseingabe!$BH$29:$BH$58))&amp;":"&amp;SUMPRODUCT((Ergebniseingabe!$Q$29:$Q$58=D31)*(Ergebniseingabe!$AM$29:$AM$58=E31)*(Ergebniseingabe!$BK$29:$BK$58)),"")</f>
      </c>
      <c r="G31" s="71">
        <f>IF(SUMPRODUCT((Ergebniseingabe!$AM$29:$AM$58=D31)*(Ergebniseingabe!$Q$29:$Q$58=E31)*(ISNUMBER(Ergebniseingabe!$BK$29:$BK$58)))=1,SUMPRODUCT((Ergebniseingabe!$AM$29:$AM$58=D31)*(Ergebniseingabe!$Q$29:$Q$58=E31)*(Ergebniseingabe!$BK$29:$BK$58))&amp;":"&amp;SUMPRODUCT((Ergebniseingabe!$AM$29:$AM$58=D31)*(Ergebniseingabe!$Q$29:$Q$58=E31)*(Ergebniseingabe!$BH$29:$BH$58)),"")</f>
      </c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3"/>
      <c r="CE31" s="73"/>
      <c r="CF31" s="73"/>
      <c r="CG31" s="73"/>
    </row>
    <row r="32" spans="2:85" s="71" customFormat="1" ht="12.75">
      <c r="B32" s="71">
        <v>8</v>
      </c>
      <c r="C32" s="71" t="str">
        <f t="shared" si="10"/>
        <v>A2A5</v>
      </c>
      <c r="D32" s="71" t="str">
        <f>E5</f>
        <v>A2</v>
      </c>
      <c r="E32" s="71" t="str">
        <f>E8</f>
        <v>A5</v>
      </c>
      <c r="F32" s="71">
        <f>IF(SUMPRODUCT((Ergebniseingabe!$Q$29:$Q$58=D32)*(Ergebniseingabe!$AM$29:$AM$58=E32)*(ISNUMBER(Ergebniseingabe!$BK$29:$BK$58)))=1,SUMPRODUCT((Ergebniseingabe!$Q$29:$Q$58=D32)*(Ergebniseingabe!$AM$29:$AM$58=E32)*(Ergebniseingabe!$BH$29:$BH$58))&amp;":"&amp;SUMPRODUCT((Ergebniseingabe!$Q$29:$Q$58=D32)*(Ergebniseingabe!$AM$29:$AM$58=E32)*(Ergebniseingabe!$BK$29:$BK$58)),"")</f>
      </c>
      <c r="G32" s="71">
        <f>IF(SUMPRODUCT((Ergebniseingabe!$AM$29:$AM$58=D32)*(Ergebniseingabe!$Q$29:$Q$58=E32)*(ISNUMBER(Ergebniseingabe!$BK$29:$BK$58)))=1,SUMPRODUCT((Ergebniseingabe!$AM$29:$AM$58=D32)*(Ergebniseingabe!$Q$29:$Q$58=E32)*(Ergebniseingabe!$BK$29:$BK$58))&amp;":"&amp;SUMPRODUCT((Ergebniseingabe!$AM$29:$AM$58=D32)*(Ergebniseingabe!$Q$29:$Q$58=E32)*(Ergebniseingabe!$BH$29:$BH$58)),"")</f>
      </c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3"/>
      <c r="CE32" s="73"/>
      <c r="CF32" s="73"/>
      <c r="CG32" s="73"/>
    </row>
    <row r="33" spans="2:85" s="71" customFormat="1" ht="12.75">
      <c r="B33" s="71">
        <v>9</v>
      </c>
      <c r="C33" s="71" t="str">
        <f t="shared" si="10"/>
        <v>A2A6</v>
      </c>
      <c r="D33" s="71" t="str">
        <f>E5</f>
        <v>A2</v>
      </c>
      <c r="E33" s="71" t="str">
        <f>E9</f>
        <v>A6</v>
      </c>
      <c r="F33" s="71">
        <f>IF(SUMPRODUCT((Ergebniseingabe!$Q$29:$Q$58=D33)*(Ergebniseingabe!$AM$29:$AM$58=E33)*(ISNUMBER(Ergebniseingabe!$BK$29:$BK$58)))=1,SUMPRODUCT((Ergebniseingabe!$Q$29:$Q$58=D33)*(Ergebniseingabe!$AM$29:$AM$58=E33)*(Ergebniseingabe!$BH$29:$BH$58))&amp;":"&amp;SUMPRODUCT((Ergebniseingabe!$Q$29:$Q$58=D33)*(Ergebniseingabe!$AM$29:$AM$58=E33)*(Ergebniseingabe!$BK$29:$BK$58)),"")</f>
      </c>
      <c r="G33" s="71">
        <f>IF(SUMPRODUCT((Ergebniseingabe!$AM$29:$AM$58=D33)*(Ergebniseingabe!$Q$29:$Q$58=E33)*(ISNUMBER(Ergebniseingabe!$BK$29:$BK$58)))=1,SUMPRODUCT((Ergebniseingabe!$AM$29:$AM$58=D33)*(Ergebniseingabe!$Q$29:$Q$58=E33)*(Ergebniseingabe!$BK$29:$BK$58))&amp;":"&amp;SUMPRODUCT((Ergebniseingabe!$AM$29:$AM$58=D33)*(Ergebniseingabe!$Q$29:$Q$58=E33)*(Ergebniseingabe!$BH$29:$BH$58)),"")</f>
      </c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3"/>
      <c r="CE33" s="73"/>
      <c r="CF33" s="73"/>
      <c r="CG33" s="73"/>
    </row>
    <row r="34" spans="2:85" s="71" customFormat="1" ht="12.75">
      <c r="B34" s="71">
        <v>10</v>
      </c>
      <c r="C34" s="71" t="str">
        <f t="shared" si="10"/>
        <v>A3A4</v>
      </c>
      <c r="D34" s="71" t="str">
        <f>E6</f>
        <v>A3</v>
      </c>
      <c r="E34" s="71" t="str">
        <f>E7</f>
        <v>A4</v>
      </c>
      <c r="F34" s="71">
        <f>IF(SUMPRODUCT((Ergebniseingabe!$Q$29:$Q$58=D34)*(Ergebniseingabe!$AM$29:$AM$58=E34)*(ISNUMBER(Ergebniseingabe!$BK$29:$BK$58)))=1,SUMPRODUCT((Ergebniseingabe!$Q$29:$Q$58=D34)*(Ergebniseingabe!$AM$29:$AM$58=E34)*(Ergebniseingabe!$BH$29:$BH$58))&amp;":"&amp;SUMPRODUCT((Ergebniseingabe!$Q$29:$Q$58=D34)*(Ergebniseingabe!$AM$29:$AM$58=E34)*(Ergebniseingabe!$BK$29:$BK$58)),"")</f>
      </c>
      <c r="G34" s="71">
        <f>IF(SUMPRODUCT((Ergebniseingabe!$AM$29:$AM$58=D34)*(Ergebniseingabe!$Q$29:$Q$58=E34)*(ISNUMBER(Ergebniseingabe!$BK$29:$BK$58)))=1,SUMPRODUCT((Ergebniseingabe!$AM$29:$AM$58=D34)*(Ergebniseingabe!$Q$29:$Q$58=E34)*(Ergebniseingabe!$BK$29:$BK$58))&amp;":"&amp;SUMPRODUCT((Ergebniseingabe!$AM$29:$AM$58=D34)*(Ergebniseingabe!$Q$29:$Q$58=E34)*(Ergebniseingabe!$BH$29:$BH$58)),"")</f>
      </c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3"/>
      <c r="CE34" s="73"/>
      <c r="CF34" s="73"/>
      <c r="CG34" s="73"/>
    </row>
    <row r="35" spans="2:85" s="71" customFormat="1" ht="12.75">
      <c r="B35" s="71">
        <v>11</v>
      </c>
      <c r="C35" s="71" t="str">
        <f t="shared" si="10"/>
        <v>A3A5</v>
      </c>
      <c r="D35" s="71" t="str">
        <f>E6</f>
        <v>A3</v>
      </c>
      <c r="E35" s="71" t="str">
        <f>E8</f>
        <v>A5</v>
      </c>
      <c r="F35" s="71">
        <f>IF(SUMPRODUCT((Ergebniseingabe!$Q$29:$Q$58=D35)*(Ergebniseingabe!$AM$29:$AM$58=E35)*(ISNUMBER(Ergebniseingabe!$BK$29:$BK$58)))=1,SUMPRODUCT((Ergebniseingabe!$Q$29:$Q$58=D35)*(Ergebniseingabe!$AM$29:$AM$58=E35)*(Ergebniseingabe!$BH$29:$BH$58))&amp;":"&amp;SUMPRODUCT((Ergebniseingabe!$Q$29:$Q$58=D35)*(Ergebniseingabe!$AM$29:$AM$58=E35)*(Ergebniseingabe!$BK$29:$BK$58)),"")</f>
      </c>
      <c r="G35" s="71">
        <f>IF(SUMPRODUCT((Ergebniseingabe!$AM$29:$AM$58=D35)*(Ergebniseingabe!$Q$29:$Q$58=E35)*(ISNUMBER(Ergebniseingabe!$BK$29:$BK$58)))=1,SUMPRODUCT((Ergebniseingabe!$AM$29:$AM$58=D35)*(Ergebniseingabe!$Q$29:$Q$58=E35)*(Ergebniseingabe!$BK$29:$BK$58))&amp;":"&amp;SUMPRODUCT((Ergebniseingabe!$AM$29:$AM$58=D35)*(Ergebniseingabe!$Q$29:$Q$58=E35)*(Ergebniseingabe!$BH$29:$BH$58)),"")</f>
      </c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3"/>
      <c r="CE35" s="73"/>
      <c r="CF35" s="73"/>
      <c r="CG35" s="73"/>
    </row>
    <row r="36" spans="2:85" s="71" customFormat="1" ht="12.75">
      <c r="B36" s="71">
        <v>12</v>
      </c>
      <c r="C36" s="71" t="str">
        <f t="shared" si="10"/>
        <v>A3A6</v>
      </c>
      <c r="D36" s="71" t="str">
        <f>E6</f>
        <v>A3</v>
      </c>
      <c r="E36" s="71" t="str">
        <f>E9</f>
        <v>A6</v>
      </c>
      <c r="F36" s="71">
        <f>IF(SUMPRODUCT((Ergebniseingabe!$Q$29:$Q$58=D36)*(Ergebniseingabe!$AM$29:$AM$58=E36)*(ISNUMBER(Ergebniseingabe!$BK$29:$BK$58)))=1,SUMPRODUCT((Ergebniseingabe!$Q$29:$Q$58=D36)*(Ergebniseingabe!$AM$29:$AM$58=E36)*(Ergebniseingabe!$BH$29:$BH$58))&amp;":"&amp;SUMPRODUCT((Ergebniseingabe!$Q$29:$Q$58=D36)*(Ergebniseingabe!$AM$29:$AM$58=E36)*(Ergebniseingabe!$BK$29:$BK$58)),"")</f>
      </c>
      <c r="G36" s="71">
        <f>IF(SUMPRODUCT((Ergebniseingabe!$AM$29:$AM$58=D36)*(Ergebniseingabe!$Q$29:$Q$58=E36)*(ISNUMBER(Ergebniseingabe!$BK$29:$BK$58)))=1,SUMPRODUCT((Ergebniseingabe!$AM$29:$AM$58=D36)*(Ergebniseingabe!$Q$29:$Q$58=E36)*(Ergebniseingabe!$BK$29:$BK$58))&amp;":"&amp;SUMPRODUCT((Ergebniseingabe!$AM$29:$AM$58=D36)*(Ergebniseingabe!$Q$29:$Q$58=E36)*(Ergebniseingabe!$BH$29:$BH$58)),"")</f>
      </c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3"/>
      <c r="CE36" s="73"/>
      <c r="CF36" s="73"/>
      <c r="CG36" s="73"/>
    </row>
    <row r="37" spans="2:85" s="71" customFormat="1" ht="12.75">
      <c r="B37" s="71">
        <v>13</v>
      </c>
      <c r="C37" s="71" t="str">
        <f t="shared" si="10"/>
        <v>A4A5</v>
      </c>
      <c r="D37" s="71" t="str">
        <f>E7</f>
        <v>A4</v>
      </c>
      <c r="E37" s="71" t="str">
        <f>E8</f>
        <v>A5</v>
      </c>
      <c r="F37" s="71">
        <f>IF(SUMPRODUCT((Ergebniseingabe!$Q$29:$Q$58=D37)*(Ergebniseingabe!$AM$29:$AM$58=E37)*(ISNUMBER(Ergebniseingabe!$BK$29:$BK$58)))=1,SUMPRODUCT((Ergebniseingabe!$Q$29:$Q$58=D37)*(Ergebniseingabe!$AM$29:$AM$58=E37)*(Ergebniseingabe!$BH$29:$BH$58))&amp;":"&amp;SUMPRODUCT((Ergebniseingabe!$Q$29:$Q$58=D37)*(Ergebniseingabe!$AM$29:$AM$58=E37)*(Ergebniseingabe!$BK$29:$BK$58)),"")</f>
      </c>
      <c r="G37" s="71">
        <f>IF(SUMPRODUCT((Ergebniseingabe!$AM$29:$AM$58=D37)*(Ergebniseingabe!$Q$29:$Q$58=E37)*(ISNUMBER(Ergebniseingabe!$BK$29:$BK$58)))=1,SUMPRODUCT((Ergebniseingabe!$AM$29:$AM$58=D37)*(Ergebniseingabe!$Q$29:$Q$58=E37)*(Ergebniseingabe!$BK$29:$BK$58))&amp;":"&amp;SUMPRODUCT((Ergebniseingabe!$AM$29:$AM$58=D37)*(Ergebniseingabe!$Q$29:$Q$58=E37)*(Ergebniseingabe!$BH$29:$BH$58)),"")</f>
      </c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3"/>
      <c r="CE37" s="73"/>
      <c r="CF37" s="73"/>
      <c r="CG37" s="73"/>
    </row>
    <row r="38" spans="2:85" s="71" customFormat="1" ht="12.75">
      <c r="B38" s="71">
        <v>14</v>
      </c>
      <c r="C38" s="71" t="str">
        <f t="shared" si="10"/>
        <v>A4A6</v>
      </c>
      <c r="D38" s="71" t="str">
        <f>E7</f>
        <v>A4</v>
      </c>
      <c r="E38" s="71" t="str">
        <f>E9</f>
        <v>A6</v>
      </c>
      <c r="F38" s="71">
        <f>IF(SUMPRODUCT((Ergebniseingabe!$Q$29:$Q$58=D38)*(Ergebniseingabe!$AM$29:$AM$58=E38)*(ISNUMBER(Ergebniseingabe!$BK$29:$BK$58)))=1,SUMPRODUCT((Ergebniseingabe!$Q$29:$Q$58=D38)*(Ergebniseingabe!$AM$29:$AM$58=E38)*(Ergebniseingabe!$BH$29:$BH$58))&amp;":"&amp;SUMPRODUCT((Ergebniseingabe!$Q$29:$Q$58=D38)*(Ergebniseingabe!$AM$29:$AM$58=E38)*(Ergebniseingabe!$BK$29:$BK$58)),"")</f>
      </c>
      <c r="G38" s="71">
        <f>IF(SUMPRODUCT((Ergebniseingabe!$AM$29:$AM$58=D38)*(Ergebniseingabe!$Q$29:$Q$58=E38)*(ISNUMBER(Ergebniseingabe!$BK$29:$BK$58)))=1,SUMPRODUCT((Ergebniseingabe!$AM$29:$AM$58=D38)*(Ergebniseingabe!$Q$29:$Q$58=E38)*(Ergebniseingabe!$BK$29:$BK$58))&amp;":"&amp;SUMPRODUCT((Ergebniseingabe!$AM$29:$AM$58=D38)*(Ergebniseingabe!$Q$29:$Q$58=E38)*(Ergebniseingabe!$BH$29:$BH$58)),"")</f>
      </c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3"/>
      <c r="CE38" s="73"/>
      <c r="CF38" s="73"/>
      <c r="CG38" s="73"/>
    </row>
    <row r="39" spans="2:85" s="71" customFormat="1" ht="12.75">
      <c r="B39" s="71">
        <v>15</v>
      </c>
      <c r="C39" s="71" t="str">
        <f t="shared" si="10"/>
        <v>A5A6</v>
      </c>
      <c r="D39" s="71" t="str">
        <f>E8</f>
        <v>A5</v>
      </c>
      <c r="E39" s="71" t="str">
        <f>E9</f>
        <v>A6</v>
      </c>
      <c r="F39" s="71">
        <f>IF(SUMPRODUCT((Ergebniseingabe!$Q$29:$Q$58=D39)*(Ergebniseingabe!$AM$29:$AM$58=E39)*(ISNUMBER(Ergebniseingabe!$BK$29:$BK$58)))=1,SUMPRODUCT((Ergebniseingabe!$Q$29:$Q$58=D39)*(Ergebniseingabe!$AM$29:$AM$58=E39)*(Ergebniseingabe!$BH$29:$BH$58))&amp;":"&amp;SUMPRODUCT((Ergebniseingabe!$Q$29:$Q$58=D39)*(Ergebniseingabe!$AM$29:$AM$58=E39)*(Ergebniseingabe!$BK$29:$BK$58)),"")</f>
      </c>
      <c r="G39" s="71">
        <f>IF(SUMPRODUCT((Ergebniseingabe!$AM$29:$AM$58=D39)*(Ergebniseingabe!$Q$29:$Q$58=E39)*(ISNUMBER(Ergebniseingabe!$BK$29:$BK$58)))=1,SUMPRODUCT((Ergebniseingabe!$AM$29:$AM$58=D39)*(Ergebniseingabe!$Q$29:$Q$58=E39)*(Ergebniseingabe!$BK$29:$BK$58))&amp;":"&amp;SUMPRODUCT((Ergebniseingabe!$AM$29:$AM$58=D39)*(Ergebniseingabe!$Q$29:$Q$58=E39)*(Ergebniseingabe!$BH$29:$BH$58)),"")</f>
      </c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3"/>
      <c r="CE39" s="73"/>
      <c r="CF39" s="73"/>
      <c r="CG39" s="73"/>
    </row>
    <row r="40" spans="2:85" s="71" customFormat="1" ht="12.75">
      <c r="B40" s="71">
        <v>1</v>
      </c>
      <c r="C40" s="71" t="str">
        <f t="shared" si="10"/>
        <v>A2A1</v>
      </c>
      <c r="D40" s="71" t="str">
        <f aca="true" t="shared" si="11" ref="D40:D54">E25</f>
        <v>A2</v>
      </c>
      <c r="E40" s="71" t="str">
        <f aca="true" t="shared" si="12" ref="E40:E54">D25</f>
        <v>A1</v>
      </c>
      <c r="F40" s="71">
        <f>IF(SUMPRODUCT((Ergebniseingabe!$Q$29:$Q$58=D40)*(Ergebniseingabe!$AM$29:$AM$58=E40)*(ISNUMBER(Ergebniseingabe!$BK$29:$BK$58)))=1,SUMPRODUCT((Ergebniseingabe!$Q$29:$Q$58=D40)*(Ergebniseingabe!$AM$29:$AM$58=E40)*(Ergebniseingabe!$BH$29:$BH$58))&amp;":"&amp;SUMPRODUCT((Ergebniseingabe!$Q$29:$Q$58=D40)*(Ergebniseingabe!$AM$29:$AM$58=E40)*(Ergebniseingabe!$BK$29:$BK$58)),"")</f>
      </c>
      <c r="G40" s="71">
        <f>IF(SUMPRODUCT((Ergebniseingabe!$AM$29:$AM$58=D40)*(Ergebniseingabe!$Q$29:$Q$58=E40)*(ISNUMBER(Ergebniseingabe!$BK$29:$BK$58)))=1,SUMPRODUCT((Ergebniseingabe!$AM$29:$AM$58=D40)*(Ergebniseingabe!$Q$29:$Q$58=E40)*(Ergebniseingabe!$BK$29:$BK$58))&amp;":"&amp;SUMPRODUCT((Ergebniseingabe!$AM$29:$AM$58=D40)*(Ergebniseingabe!$Q$29:$Q$58=E40)*(Ergebniseingabe!$BH$29:$BH$58)),"")</f>
      </c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3"/>
      <c r="CE40" s="73"/>
      <c r="CF40" s="73"/>
      <c r="CG40" s="73"/>
    </row>
    <row r="41" spans="2:85" s="71" customFormat="1" ht="12.75">
      <c r="B41" s="71">
        <v>2</v>
      </c>
      <c r="C41" s="71" t="str">
        <f t="shared" si="10"/>
        <v>A3A1</v>
      </c>
      <c r="D41" s="71" t="str">
        <f t="shared" si="11"/>
        <v>A3</v>
      </c>
      <c r="E41" s="71" t="str">
        <f t="shared" si="12"/>
        <v>A1</v>
      </c>
      <c r="F41" s="71">
        <f>IF(SUMPRODUCT((Ergebniseingabe!$Q$29:$Q$58=D41)*(Ergebniseingabe!$AM$29:$AM$58=E41)*(ISNUMBER(Ergebniseingabe!$BK$29:$BK$58)))=1,SUMPRODUCT((Ergebniseingabe!$Q$29:$Q$58=D41)*(Ergebniseingabe!$AM$29:$AM$58=E41)*(Ergebniseingabe!$BH$29:$BH$58))&amp;":"&amp;SUMPRODUCT((Ergebniseingabe!$Q$29:$Q$58=D41)*(Ergebniseingabe!$AM$29:$AM$58=E41)*(Ergebniseingabe!$BK$29:$BK$58)),"")</f>
      </c>
      <c r="G41" s="71">
        <f>IF(SUMPRODUCT((Ergebniseingabe!$AM$29:$AM$58=D41)*(Ergebniseingabe!$Q$29:$Q$58=E41)*(ISNUMBER(Ergebniseingabe!$BK$29:$BK$58)))=1,SUMPRODUCT((Ergebniseingabe!$AM$29:$AM$58=D41)*(Ergebniseingabe!$Q$29:$Q$58=E41)*(Ergebniseingabe!$BK$29:$BK$58))&amp;":"&amp;SUMPRODUCT((Ergebniseingabe!$AM$29:$AM$58=D41)*(Ergebniseingabe!$Q$29:$Q$58=E41)*(Ergebniseingabe!$BH$29:$BH$58)),"")</f>
      </c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3"/>
      <c r="CE41" s="73"/>
      <c r="CF41" s="73"/>
      <c r="CG41" s="73"/>
    </row>
    <row r="42" spans="2:85" s="71" customFormat="1" ht="12.75">
      <c r="B42" s="71">
        <v>3</v>
      </c>
      <c r="C42" s="71" t="str">
        <f t="shared" si="10"/>
        <v>A4A1</v>
      </c>
      <c r="D42" s="71" t="str">
        <f t="shared" si="11"/>
        <v>A4</v>
      </c>
      <c r="E42" s="71" t="str">
        <f t="shared" si="12"/>
        <v>A1</v>
      </c>
      <c r="F42" s="71">
        <f>IF(SUMPRODUCT((Ergebniseingabe!$Q$29:$Q$58=D42)*(Ergebniseingabe!$AM$29:$AM$58=E42)*(ISNUMBER(Ergebniseingabe!$BK$29:$BK$58)))=1,SUMPRODUCT((Ergebniseingabe!$Q$29:$Q$58=D42)*(Ergebniseingabe!$AM$29:$AM$58=E42)*(Ergebniseingabe!$BH$29:$BH$58))&amp;":"&amp;SUMPRODUCT((Ergebniseingabe!$Q$29:$Q$58=D42)*(Ergebniseingabe!$AM$29:$AM$58=E42)*(Ergebniseingabe!$BK$29:$BK$58)),"")</f>
      </c>
      <c r="G42" s="71">
        <f>IF(SUMPRODUCT((Ergebniseingabe!$AM$29:$AM$58=D42)*(Ergebniseingabe!$Q$29:$Q$58=E42)*(ISNUMBER(Ergebniseingabe!$BK$29:$BK$58)))=1,SUMPRODUCT((Ergebniseingabe!$AM$29:$AM$58=D42)*(Ergebniseingabe!$Q$29:$Q$58=E42)*(Ergebniseingabe!$BK$29:$BK$58))&amp;":"&amp;SUMPRODUCT((Ergebniseingabe!$AM$29:$AM$58=D42)*(Ergebniseingabe!$Q$29:$Q$58=E42)*(Ergebniseingabe!$BH$29:$BH$58)),"")</f>
      </c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3"/>
      <c r="CE42" s="73"/>
      <c r="CF42" s="73"/>
      <c r="CG42" s="73"/>
    </row>
    <row r="43" spans="2:85" s="71" customFormat="1" ht="12.75">
      <c r="B43" s="71">
        <v>4</v>
      </c>
      <c r="C43" s="71" t="str">
        <f t="shared" si="10"/>
        <v>A5A1</v>
      </c>
      <c r="D43" s="71" t="str">
        <f t="shared" si="11"/>
        <v>A5</v>
      </c>
      <c r="E43" s="71" t="str">
        <f t="shared" si="12"/>
        <v>A1</v>
      </c>
      <c r="F43" s="71">
        <f>IF(SUMPRODUCT((Ergebniseingabe!$Q$29:$Q$58=D43)*(Ergebniseingabe!$AM$29:$AM$58=E43)*(ISNUMBER(Ergebniseingabe!$BK$29:$BK$58)))=1,SUMPRODUCT((Ergebniseingabe!$Q$29:$Q$58=D43)*(Ergebniseingabe!$AM$29:$AM$58=E43)*(Ergebniseingabe!$BH$29:$BH$58))&amp;":"&amp;SUMPRODUCT((Ergebniseingabe!$Q$29:$Q$58=D43)*(Ergebniseingabe!$AM$29:$AM$58=E43)*(Ergebniseingabe!$BK$29:$BK$58)),"")</f>
      </c>
      <c r="G43" s="71">
        <f>IF(SUMPRODUCT((Ergebniseingabe!$AM$29:$AM$58=D43)*(Ergebniseingabe!$Q$29:$Q$58=E43)*(ISNUMBER(Ergebniseingabe!$BK$29:$BK$58)))=1,SUMPRODUCT((Ergebniseingabe!$AM$29:$AM$58=D43)*(Ergebniseingabe!$Q$29:$Q$58=E43)*(Ergebniseingabe!$BK$29:$BK$58))&amp;":"&amp;SUMPRODUCT((Ergebniseingabe!$AM$29:$AM$58=D43)*(Ergebniseingabe!$Q$29:$Q$58=E43)*(Ergebniseingabe!$BH$29:$BH$58)),"")</f>
      </c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3"/>
      <c r="CE43" s="73"/>
      <c r="CF43" s="73"/>
      <c r="CG43" s="73"/>
    </row>
    <row r="44" spans="2:85" s="71" customFormat="1" ht="12.75">
      <c r="B44" s="71">
        <v>5</v>
      </c>
      <c r="C44" s="71" t="str">
        <f t="shared" si="10"/>
        <v>A6A1</v>
      </c>
      <c r="D44" s="71" t="str">
        <f t="shared" si="11"/>
        <v>A6</v>
      </c>
      <c r="E44" s="71" t="str">
        <f t="shared" si="12"/>
        <v>A1</v>
      </c>
      <c r="F44" s="71">
        <f>IF(SUMPRODUCT((Ergebniseingabe!$Q$29:$Q$58=D44)*(Ergebniseingabe!$AM$29:$AM$58=E44)*(ISNUMBER(Ergebniseingabe!$BK$29:$BK$58)))=1,SUMPRODUCT((Ergebniseingabe!$Q$29:$Q$58=D44)*(Ergebniseingabe!$AM$29:$AM$58=E44)*(Ergebniseingabe!$BH$29:$BH$58))&amp;":"&amp;SUMPRODUCT((Ergebniseingabe!$Q$29:$Q$58=D44)*(Ergebniseingabe!$AM$29:$AM$58=E44)*(Ergebniseingabe!$BK$29:$BK$58)),"")</f>
      </c>
      <c r="G44" s="71">
        <f>IF(SUMPRODUCT((Ergebniseingabe!$AM$29:$AM$58=D44)*(Ergebniseingabe!$Q$29:$Q$58=E44)*(ISNUMBER(Ergebniseingabe!$BK$29:$BK$58)))=1,SUMPRODUCT((Ergebniseingabe!$AM$29:$AM$58=D44)*(Ergebniseingabe!$Q$29:$Q$58=E44)*(Ergebniseingabe!$BK$29:$BK$58))&amp;":"&amp;SUMPRODUCT((Ergebniseingabe!$AM$29:$AM$58=D44)*(Ergebniseingabe!$Q$29:$Q$58=E44)*(Ergebniseingabe!$BH$29:$BH$58)),"")</f>
      </c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3"/>
      <c r="CE44" s="73"/>
      <c r="CF44" s="73"/>
      <c r="CG44" s="73"/>
    </row>
    <row r="45" spans="2:85" s="71" customFormat="1" ht="12.75">
      <c r="B45" s="71">
        <v>6</v>
      </c>
      <c r="C45" s="71" t="str">
        <f t="shared" si="10"/>
        <v>A3A2</v>
      </c>
      <c r="D45" s="71" t="str">
        <f t="shared" si="11"/>
        <v>A3</v>
      </c>
      <c r="E45" s="71" t="str">
        <f t="shared" si="12"/>
        <v>A2</v>
      </c>
      <c r="F45" s="71">
        <f>IF(SUMPRODUCT((Ergebniseingabe!$Q$29:$Q$58=D45)*(Ergebniseingabe!$AM$29:$AM$58=E45)*(ISNUMBER(Ergebniseingabe!$BK$29:$BK$58)))=1,SUMPRODUCT((Ergebniseingabe!$Q$29:$Q$58=D45)*(Ergebniseingabe!$AM$29:$AM$58=E45)*(Ergebniseingabe!$BH$29:$BH$58))&amp;":"&amp;SUMPRODUCT((Ergebniseingabe!$Q$29:$Q$58=D45)*(Ergebniseingabe!$AM$29:$AM$58=E45)*(Ergebniseingabe!$BK$29:$BK$58)),"")</f>
      </c>
      <c r="G45" s="71">
        <f>IF(SUMPRODUCT((Ergebniseingabe!$AM$29:$AM$58=D45)*(Ergebniseingabe!$Q$29:$Q$58=E45)*(ISNUMBER(Ergebniseingabe!$BK$29:$BK$58)))=1,SUMPRODUCT((Ergebniseingabe!$AM$29:$AM$58=D45)*(Ergebniseingabe!$Q$29:$Q$58=E45)*(Ergebniseingabe!$BK$29:$BK$58))&amp;":"&amp;SUMPRODUCT((Ergebniseingabe!$AM$29:$AM$58=D45)*(Ergebniseingabe!$Q$29:$Q$58=E45)*(Ergebniseingabe!$BH$29:$BH$58)),"")</f>
      </c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3"/>
      <c r="CE45" s="73"/>
      <c r="CF45" s="73"/>
      <c r="CG45" s="73"/>
    </row>
    <row r="46" spans="2:85" s="71" customFormat="1" ht="12.75">
      <c r="B46" s="71">
        <v>7</v>
      </c>
      <c r="C46" s="71" t="str">
        <f t="shared" si="10"/>
        <v>A4A2</v>
      </c>
      <c r="D46" s="71" t="str">
        <f t="shared" si="11"/>
        <v>A4</v>
      </c>
      <c r="E46" s="71" t="str">
        <f t="shared" si="12"/>
        <v>A2</v>
      </c>
      <c r="F46" s="71">
        <f>IF(SUMPRODUCT((Ergebniseingabe!$Q$29:$Q$58=D46)*(Ergebniseingabe!$AM$29:$AM$58=E46)*(ISNUMBER(Ergebniseingabe!$BK$29:$BK$58)))=1,SUMPRODUCT((Ergebniseingabe!$Q$29:$Q$58=D46)*(Ergebniseingabe!$AM$29:$AM$58=E46)*(Ergebniseingabe!$BH$29:$BH$58))&amp;":"&amp;SUMPRODUCT((Ergebniseingabe!$Q$29:$Q$58=D46)*(Ergebniseingabe!$AM$29:$AM$58=E46)*(Ergebniseingabe!$BK$29:$BK$58)),"")</f>
      </c>
      <c r="G46" s="71">
        <f>IF(SUMPRODUCT((Ergebniseingabe!$AM$29:$AM$58=D46)*(Ergebniseingabe!$Q$29:$Q$58=E46)*(ISNUMBER(Ergebniseingabe!$BK$29:$BK$58)))=1,SUMPRODUCT((Ergebniseingabe!$AM$29:$AM$58=D46)*(Ergebniseingabe!$Q$29:$Q$58=E46)*(Ergebniseingabe!$BK$29:$BK$58))&amp;":"&amp;SUMPRODUCT((Ergebniseingabe!$AM$29:$AM$58=D46)*(Ergebniseingabe!$Q$29:$Q$58=E46)*(Ergebniseingabe!$BH$29:$BH$58)),"")</f>
      </c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3"/>
      <c r="CE46" s="73"/>
      <c r="CF46" s="73"/>
      <c r="CG46" s="73"/>
    </row>
    <row r="47" spans="2:85" s="71" customFormat="1" ht="12.75">
      <c r="B47" s="71">
        <v>8</v>
      </c>
      <c r="C47" s="71" t="str">
        <f t="shared" si="10"/>
        <v>A5A2</v>
      </c>
      <c r="D47" s="71" t="str">
        <f t="shared" si="11"/>
        <v>A5</v>
      </c>
      <c r="E47" s="71" t="str">
        <f t="shared" si="12"/>
        <v>A2</v>
      </c>
      <c r="F47" s="71">
        <f>IF(SUMPRODUCT((Ergebniseingabe!$Q$29:$Q$58=D47)*(Ergebniseingabe!$AM$29:$AM$58=E47)*(ISNUMBER(Ergebniseingabe!$BK$29:$BK$58)))=1,SUMPRODUCT((Ergebniseingabe!$Q$29:$Q$58=D47)*(Ergebniseingabe!$AM$29:$AM$58=E47)*(Ergebniseingabe!$BH$29:$BH$58))&amp;":"&amp;SUMPRODUCT((Ergebniseingabe!$Q$29:$Q$58=D47)*(Ergebniseingabe!$AM$29:$AM$58=E47)*(Ergebniseingabe!$BK$29:$BK$58)),"")</f>
      </c>
      <c r="G47" s="71">
        <f>IF(SUMPRODUCT((Ergebniseingabe!$AM$29:$AM$58=D47)*(Ergebniseingabe!$Q$29:$Q$58=E47)*(ISNUMBER(Ergebniseingabe!$BK$29:$BK$58)))=1,SUMPRODUCT((Ergebniseingabe!$AM$29:$AM$58=D47)*(Ergebniseingabe!$Q$29:$Q$58=E47)*(Ergebniseingabe!$BK$29:$BK$58))&amp;":"&amp;SUMPRODUCT((Ergebniseingabe!$AM$29:$AM$58=D47)*(Ergebniseingabe!$Q$29:$Q$58=E47)*(Ergebniseingabe!$BH$29:$BH$58)),"")</f>
      </c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3"/>
      <c r="CE47" s="73"/>
      <c r="CF47" s="73"/>
      <c r="CG47" s="73"/>
    </row>
    <row r="48" spans="2:85" s="71" customFormat="1" ht="12.75">
      <c r="B48" s="71">
        <v>9</v>
      </c>
      <c r="C48" s="71" t="str">
        <f t="shared" si="10"/>
        <v>A6A2</v>
      </c>
      <c r="D48" s="71" t="str">
        <f t="shared" si="11"/>
        <v>A6</v>
      </c>
      <c r="E48" s="71" t="str">
        <f t="shared" si="12"/>
        <v>A2</v>
      </c>
      <c r="F48" s="71">
        <f>IF(SUMPRODUCT((Ergebniseingabe!$Q$29:$Q$58=D48)*(Ergebniseingabe!$AM$29:$AM$58=E48)*(ISNUMBER(Ergebniseingabe!$BK$29:$BK$58)))=1,SUMPRODUCT((Ergebniseingabe!$Q$29:$Q$58=D48)*(Ergebniseingabe!$AM$29:$AM$58=E48)*(Ergebniseingabe!$BH$29:$BH$58))&amp;":"&amp;SUMPRODUCT((Ergebniseingabe!$Q$29:$Q$58=D48)*(Ergebniseingabe!$AM$29:$AM$58=E48)*(Ergebniseingabe!$BK$29:$BK$58)),"")</f>
      </c>
      <c r="G48" s="71">
        <f>IF(SUMPRODUCT((Ergebniseingabe!$AM$29:$AM$58=D48)*(Ergebniseingabe!$Q$29:$Q$58=E48)*(ISNUMBER(Ergebniseingabe!$BK$29:$BK$58)))=1,SUMPRODUCT((Ergebniseingabe!$AM$29:$AM$58=D48)*(Ergebniseingabe!$Q$29:$Q$58=E48)*(Ergebniseingabe!$BK$29:$BK$58))&amp;":"&amp;SUMPRODUCT((Ergebniseingabe!$AM$29:$AM$58=D48)*(Ergebniseingabe!$Q$29:$Q$58=E48)*(Ergebniseingabe!$BH$29:$BH$58)),"")</f>
      </c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3"/>
      <c r="CE48" s="73"/>
      <c r="CF48" s="73"/>
      <c r="CG48" s="73"/>
    </row>
    <row r="49" spans="2:85" s="71" customFormat="1" ht="12.75">
      <c r="B49" s="71">
        <v>10</v>
      </c>
      <c r="C49" s="71" t="str">
        <f t="shared" si="10"/>
        <v>A4A3</v>
      </c>
      <c r="D49" s="71" t="str">
        <f t="shared" si="11"/>
        <v>A4</v>
      </c>
      <c r="E49" s="71" t="str">
        <f t="shared" si="12"/>
        <v>A3</v>
      </c>
      <c r="F49" s="71">
        <f>IF(SUMPRODUCT((Ergebniseingabe!$Q$29:$Q$58=D49)*(Ergebniseingabe!$AM$29:$AM$58=E49)*(ISNUMBER(Ergebniseingabe!$BK$29:$BK$58)))=1,SUMPRODUCT((Ergebniseingabe!$Q$29:$Q$58=D49)*(Ergebniseingabe!$AM$29:$AM$58=E49)*(Ergebniseingabe!$BH$29:$BH$58))&amp;":"&amp;SUMPRODUCT((Ergebniseingabe!$Q$29:$Q$58=D49)*(Ergebniseingabe!$AM$29:$AM$58=E49)*(Ergebniseingabe!$BK$29:$BK$58)),"")</f>
      </c>
      <c r="G49" s="71">
        <f>IF(SUMPRODUCT((Ergebniseingabe!$AM$29:$AM$58=D49)*(Ergebniseingabe!$Q$29:$Q$58=E49)*(ISNUMBER(Ergebniseingabe!$BK$29:$BK$58)))=1,SUMPRODUCT((Ergebniseingabe!$AM$29:$AM$58=D49)*(Ergebniseingabe!$Q$29:$Q$58=E49)*(Ergebniseingabe!$BK$29:$BK$58))&amp;":"&amp;SUMPRODUCT((Ergebniseingabe!$AM$29:$AM$58=D49)*(Ergebniseingabe!$Q$29:$Q$58=E49)*(Ergebniseingabe!$BH$29:$BH$58)),"")</f>
      </c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3"/>
      <c r="CE49" s="73"/>
      <c r="CF49" s="73"/>
      <c r="CG49" s="73"/>
    </row>
    <row r="50" spans="2:85" s="71" customFormat="1" ht="12.75">
      <c r="B50" s="71">
        <v>11</v>
      </c>
      <c r="C50" s="71" t="str">
        <f t="shared" si="10"/>
        <v>A5A3</v>
      </c>
      <c r="D50" s="71" t="str">
        <f t="shared" si="11"/>
        <v>A5</v>
      </c>
      <c r="E50" s="71" t="str">
        <f t="shared" si="12"/>
        <v>A3</v>
      </c>
      <c r="F50" s="71">
        <f>IF(SUMPRODUCT((Ergebniseingabe!$Q$29:$Q$58=D50)*(Ergebniseingabe!$AM$29:$AM$58=E50)*(ISNUMBER(Ergebniseingabe!$BK$29:$BK$58)))=1,SUMPRODUCT((Ergebniseingabe!$Q$29:$Q$58=D50)*(Ergebniseingabe!$AM$29:$AM$58=E50)*(Ergebniseingabe!$BH$29:$BH$58))&amp;":"&amp;SUMPRODUCT((Ergebniseingabe!$Q$29:$Q$58=D50)*(Ergebniseingabe!$AM$29:$AM$58=E50)*(Ergebniseingabe!$BK$29:$BK$58)),"")</f>
      </c>
      <c r="G50" s="71">
        <f>IF(SUMPRODUCT((Ergebniseingabe!$AM$29:$AM$58=D50)*(Ergebniseingabe!$Q$29:$Q$58=E50)*(ISNUMBER(Ergebniseingabe!$BK$29:$BK$58)))=1,SUMPRODUCT((Ergebniseingabe!$AM$29:$AM$58=D50)*(Ergebniseingabe!$Q$29:$Q$58=E50)*(Ergebniseingabe!$BK$29:$BK$58))&amp;":"&amp;SUMPRODUCT((Ergebniseingabe!$AM$29:$AM$58=D50)*(Ergebniseingabe!$Q$29:$Q$58=E50)*(Ergebniseingabe!$BH$29:$BH$58)),"")</f>
      </c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3"/>
      <c r="CE50" s="73"/>
      <c r="CF50" s="73"/>
      <c r="CG50" s="73"/>
    </row>
    <row r="51" spans="2:85" s="71" customFormat="1" ht="12.75">
      <c r="B51" s="71">
        <v>12</v>
      </c>
      <c r="C51" s="71" t="str">
        <f t="shared" si="10"/>
        <v>A6A3</v>
      </c>
      <c r="D51" s="71" t="str">
        <f t="shared" si="11"/>
        <v>A6</v>
      </c>
      <c r="E51" s="71" t="str">
        <f t="shared" si="12"/>
        <v>A3</v>
      </c>
      <c r="F51" s="71">
        <f>IF(SUMPRODUCT((Ergebniseingabe!$Q$29:$Q$58=D51)*(Ergebniseingabe!$AM$29:$AM$58=E51)*(ISNUMBER(Ergebniseingabe!$BK$29:$BK$58)))=1,SUMPRODUCT((Ergebniseingabe!$Q$29:$Q$58=D51)*(Ergebniseingabe!$AM$29:$AM$58=E51)*(Ergebniseingabe!$BH$29:$BH$58))&amp;":"&amp;SUMPRODUCT((Ergebniseingabe!$Q$29:$Q$58=D51)*(Ergebniseingabe!$AM$29:$AM$58=E51)*(Ergebniseingabe!$BK$29:$BK$58)),"")</f>
      </c>
      <c r="G51" s="71">
        <f>IF(SUMPRODUCT((Ergebniseingabe!$AM$29:$AM$58=D51)*(Ergebniseingabe!$Q$29:$Q$58=E51)*(ISNUMBER(Ergebniseingabe!$BK$29:$BK$58)))=1,SUMPRODUCT((Ergebniseingabe!$AM$29:$AM$58=D51)*(Ergebniseingabe!$Q$29:$Q$58=E51)*(Ergebniseingabe!$BK$29:$BK$58))&amp;":"&amp;SUMPRODUCT((Ergebniseingabe!$AM$29:$AM$58=D51)*(Ergebniseingabe!$Q$29:$Q$58=E51)*(Ergebniseingabe!$BH$29:$BH$58)),"")</f>
      </c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3"/>
      <c r="CE51" s="73"/>
      <c r="CF51" s="73"/>
      <c r="CG51" s="73"/>
    </row>
    <row r="52" spans="2:85" s="71" customFormat="1" ht="12.75">
      <c r="B52" s="71">
        <v>13</v>
      </c>
      <c r="C52" s="71" t="str">
        <f t="shared" si="10"/>
        <v>A5A4</v>
      </c>
      <c r="D52" s="71" t="str">
        <f t="shared" si="11"/>
        <v>A5</v>
      </c>
      <c r="E52" s="71" t="str">
        <f t="shared" si="12"/>
        <v>A4</v>
      </c>
      <c r="F52" s="71">
        <f>IF(SUMPRODUCT((Ergebniseingabe!$Q$29:$Q$58=D52)*(Ergebniseingabe!$AM$29:$AM$58=E52)*(ISNUMBER(Ergebniseingabe!$BK$29:$BK$58)))=1,SUMPRODUCT((Ergebniseingabe!$Q$29:$Q$58=D52)*(Ergebniseingabe!$AM$29:$AM$58=E52)*(Ergebniseingabe!$BH$29:$BH$58))&amp;":"&amp;SUMPRODUCT((Ergebniseingabe!$Q$29:$Q$58=D52)*(Ergebniseingabe!$AM$29:$AM$58=E52)*(Ergebniseingabe!$BK$29:$BK$58)),"")</f>
      </c>
      <c r="G52" s="71">
        <f>IF(SUMPRODUCT((Ergebniseingabe!$AM$29:$AM$58=D52)*(Ergebniseingabe!$Q$29:$Q$58=E52)*(ISNUMBER(Ergebniseingabe!$BK$29:$BK$58)))=1,SUMPRODUCT((Ergebniseingabe!$AM$29:$AM$58=D52)*(Ergebniseingabe!$Q$29:$Q$58=E52)*(Ergebniseingabe!$BK$29:$BK$58))&amp;":"&amp;SUMPRODUCT((Ergebniseingabe!$AM$29:$AM$58=D52)*(Ergebniseingabe!$Q$29:$Q$58=E52)*(Ergebniseingabe!$BH$29:$BH$58)),"")</f>
      </c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3"/>
      <c r="CE52" s="73"/>
      <c r="CF52" s="73"/>
      <c r="CG52" s="73"/>
    </row>
    <row r="53" spans="2:85" s="71" customFormat="1" ht="12.75">
      <c r="B53" s="71">
        <v>14</v>
      </c>
      <c r="C53" s="71" t="str">
        <f t="shared" si="10"/>
        <v>A6A4</v>
      </c>
      <c r="D53" s="71" t="str">
        <f t="shared" si="11"/>
        <v>A6</v>
      </c>
      <c r="E53" s="71" t="str">
        <f t="shared" si="12"/>
        <v>A4</v>
      </c>
      <c r="F53" s="71">
        <f>IF(SUMPRODUCT((Ergebniseingabe!$Q$29:$Q$58=D53)*(Ergebniseingabe!$AM$29:$AM$58=E53)*(ISNUMBER(Ergebniseingabe!$BK$29:$BK$58)))=1,SUMPRODUCT((Ergebniseingabe!$Q$29:$Q$58=D53)*(Ergebniseingabe!$AM$29:$AM$58=E53)*(Ergebniseingabe!$BH$29:$BH$58))&amp;":"&amp;SUMPRODUCT((Ergebniseingabe!$Q$29:$Q$58=D53)*(Ergebniseingabe!$AM$29:$AM$58=E53)*(Ergebniseingabe!$BK$29:$BK$58)),"")</f>
      </c>
      <c r="G53" s="71">
        <f>IF(SUMPRODUCT((Ergebniseingabe!$AM$29:$AM$58=D53)*(Ergebniseingabe!$Q$29:$Q$58=E53)*(ISNUMBER(Ergebniseingabe!$BK$29:$BK$58)))=1,SUMPRODUCT((Ergebniseingabe!$AM$29:$AM$58=D53)*(Ergebniseingabe!$Q$29:$Q$58=E53)*(Ergebniseingabe!$BK$29:$BK$58))&amp;":"&amp;SUMPRODUCT((Ergebniseingabe!$AM$29:$AM$58=D53)*(Ergebniseingabe!$Q$29:$Q$58=E53)*(Ergebniseingabe!$BH$29:$BH$58)),"")</f>
      </c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3"/>
      <c r="CE53" s="73"/>
      <c r="CF53" s="73"/>
      <c r="CG53" s="73"/>
    </row>
    <row r="54" spans="2:85" s="71" customFormat="1" ht="12.75">
      <c r="B54" s="71">
        <v>15</v>
      </c>
      <c r="C54" s="71" t="str">
        <f t="shared" si="10"/>
        <v>A6A5</v>
      </c>
      <c r="D54" s="71" t="str">
        <f t="shared" si="11"/>
        <v>A6</v>
      </c>
      <c r="E54" s="71" t="str">
        <f t="shared" si="12"/>
        <v>A5</v>
      </c>
      <c r="F54" s="71">
        <f>IF(SUMPRODUCT((Ergebniseingabe!$Q$29:$Q$58=D54)*(Ergebniseingabe!$AM$29:$AM$58=E54)*(ISNUMBER(Ergebniseingabe!$BK$29:$BK$58)))=1,SUMPRODUCT((Ergebniseingabe!$Q$29:$Q$58=D54)*(Ergebniseingabe!$AM$29:$AM$58=E54)*(Ergebniseingabe!$BH$29:$BH$58))&amp;":"&amp;SUMPRODUCT((Ergebniseingabe!$Q$29:$Q$58=D54)*(Ergebniseingabe!$AM$29:$AM$58=E54)*(Ergebniseingabe!$BK$29:$BK$58)),"")</f>
      </c>
      <c r="G54" s="71">
        <f>IF(SUMPRODUCT((Ergebniseingabe!$AM$29:$AM$58=D54)*(Ergebniseingabe!$Q$29:$Q$58=E54)*(ISNUMBER(Ergebniseingabe!$BK$29:$BK$58)))=1,SUMPRODUCT((Ergebniseingabe!$AM$29:$AM$58=D54)*(Ergebniseingabe!$Q$29:$Q$58=E54)*(Ergebniseingabe!$BK$29:$BK$58))&amp;":"&amp;SUMPRODUCT((Ergebniseingabe!$AM$29:$AM$58=D54)*(Ergebniseingabe!$Q$29:$Q$58=E54)*(Ergebniseingabe!$BH$29:$BH$58)),"")</f>
      </c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3"/>
      <c r="CE54" s="73"/>
      <c r="CF54" s="73"/>
      <c r="CG54" s="73"/>
    </row>
    <row r="55" spans="2:85" s="71" customFormat="1" ht="12.75">
      <c r="B55" s="71">
        <v>1</v>
      </c>
      <c r="C55" s="71" t="str">
        <f t="shared" si="10"/>
        <v>B1B2</v>
      </c>
      <c r="D55" s="71" t="str">
        <f>E14</f>
        <v>B1</v>
      </c>
      <c r="E55" s="71" t="str">
        <f>E15</f>
        <v>B2</v>
      </c>
      <c r="F55" s="71">
        <f>IF(SUMPRODUCT((Ergebniseingabe!$Q$29:$Q$58=D55)*(Ergebniseingabe!$AM$29:$AM$58=E55)*(ISNUMBER(Ergebniseingabe!$BK$29:$BK$58)))=1,SUMPRODUCT((Ergebniseingabe!$Q$29:$Q$58=D55)*(Ergebniseingabe!$AM$29:$AM$58=E55)*(Ergebniseingabe!$BH$29:$BH$58))&amp;":"&amp;SUMPRODUCT((Ergebniseingabe!$Q$29:$Q$58=D55)*(Ergebniseingabe!$AM$29:$AM$58=E55)*(Ergebniseingabe!$BK$29:$BK$58)),"")</f>
      </c>
      <c r="G55" s="71">
        <f>IF(SUMPRODUCT((Ergebniseingabe!$AM$29:$AM$58=D55)*(Ergebniseingabe!$Q$29:$Q$58=E55)*(ISNUMBER(Ergebniseingabe!$BK$29:$BK$58)))=1,SUMPRODUCT((Ergebniseingabe!$AM$29:$AM$58=D55)*(Ergebniseingabe!$Q$29:$Q$58=E55)*(Ergebniseingabe!$BK$29:$BK$58))&amp;":"&amp;SUMPRODUCT((Ergebniseingabe!$AM$29:$AM$58=D55)*(Ergebniseingabe!$Q$29:$Q$58=E55)*(Ergebniseingabe!$BH$29:$BH$58)),"")</f>
      </c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3"/>
      <c r="CE55" s="73"/>
      <c r="CF55" s="73"/>
      <c r="CG55" s="73"/>
    </row>
    <row r="56" spans="2:85" s="71" customFormat="1" ht="12.75">
      <c r="B56" s="71">
        <v>2</v>
      </c>
      <c r="C56" s="71" t="str">
        <f t="shared" si="10"/>
        <v>B1B3</v>
      </c>
      <c r="D56" s="71" t="str">
        <f>E14</f>
        <v>B1</v>
      </c>
      <c r="E56" s="71" t="str">
        <f>E16</f>
        <v>B3</v>
      </c>
      <c r="F56" s="71">
        <f>IF(SUMPRODUCT((Ergebniseingabe!$Q$29:$Q$58=D56)*(Ergebniseingabe!$AM$29:$AM$58=E56)*(ISNUMBER(Ergebniseingabe!$BK$29:$BK$58)))=1,SUMPRODUCT((Ergebniseingabe!$Q$29:$Q$58=D56)*(Ergebniseingabe!$AM$29:$AM$58=E56)*(Ergebniseingabe!$BH$29:$BH$58))&amp;":"&amp;SUMPRODUCT((Ergebniseingabe!$Q$29:$Q$58=D56)*(Ergebniseingabe!$AM$29:$AM$58=E56)*(Ergebniseingabe!$BK$29:$BK$58)),"")</f>
      </c>
      <c r="G56" s="71">
        <f>IF(SUMPRODUCT((Ergebniseingabe!$AM$29:$AM$58=D56)*(Ergebniseingabe!$Q$29:$Q$58=E56)*(ISNUMBER(Ergebniseingabe!$BK$29:$BK$58)))=1,SUMPRODUCT((Ergebniseingabe!$AM$29:$AM$58=D56)*(Ergebniseingabe!$Q$29:$Q$58=E56)*(Ergebniseingabe!$BK$29:$BK$58))&amp;":"&amp;SUMPRODUCT((Ergebniseingabe!$AM$29:$AM$58=D56)*(Ergebniseingabe!$Q$29:$Q$58=E56)*(Ergebniseingabe!$BH$29:$BH$58)),"")</f>
      </c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3"/>
      <c r="CE56" s="73"/>
      <c r="CF56" s="73"/>
      <c r="CG56" s="73"/>
    </row>
    <row r="57" spans="2:85" s="71" customFormat="1" ht="12.75">
      <c r="B57" s="71">
        <v>3</v>
      </c>
      <c r="C57" s="71" t="str">
        <f aca="true" t="shared" si="13" ref="C57:C84">D57&amp;E57</f>
        <v>B1B4</v>
      </c>
      <c r="D57" s="71" t="str">
        <f>E14</f>
        <v>B1</v>
      </c>
      <c r="E57" s="71" t="str">
        <f>E17</f>
        <v>B4</v>
      </c>
      <c r="F57" s="71">
        <f>IF(SUMPRODUCT((Ergebniseingabe!$Q$29:$Q$58=D57)*(Ergebniseingabe!$AM$29:$AM$58=E57)*(ISNUMBER(Ergebniseingabe!$BK$29:$BK$58)))=1,SUMPRODUCT((Ergebniseingabe!$Q$29:$Q$58=D57)*(Ergebniseingabe!$AM$29:$AM$58=E57)*(Ergebniseingabe!$BH$29:$BH$58))&amp;":"&amp;SUMPRODUCT((Ergebniseingabe!$Q$29:$Q$58=D57)*(Ergebniseingabe!$AM$29:$AM$58=E57)*(Ergebniseingabe!$BK$29:$BK$58)),"")</f>
      </c>
      <c r="G57" s="71">
        <f>IF(SUMPRODUCT((Ergebniseingabe!$AM$29:$AM$58=D57)*(Ergebniseingabe!$Q$29:$Q$58=E57)*(ISNUMBER(Ergebniseingabe!$BK$29:$BK$58)))=1,SUMPRODUCT((Ergebniseingabe!$AM$29:$AM$58=D57)*(Ergebniseingabe!$Q$29:$Q$58=E57)*(Ergebniseingabe!$BK$29:$BK$58))&amp;":"&amp;SUMPRODUCT((Ergebniseingabe!$AM$29:$AM$58=D57)*(Ergebniseingabe!$Q$29:$Q$58=E57)*(Ergebniseingabe!$BH$29:$BH$58)),"")</f>
      </c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3"/>
      <c r="CE57" s="73"/>
      <c r="CF57" s="73"/>
      <c r="CG57" s="73"/>
    </row>
    <row r="58" spans="2:85" s="71" customFormat="1" ht="12.75">
      <c r="B58" s="71">
        <v>4</v>
      </c>
      <c r="C58" s="71" t="str">
        <f t="shared" si="13"/>
        <v>B1B5</v>
      </c>
      <c r="D58" s="71" t="str">
        <f>E14</f>
        <v>B1</v>
      </c>
      <c r="E58" s="71" t="str">
        <f>E18</f>
        <v>B5</v>
      </c>
      <c r="F58" s="71">
        <f>IF(SUMPRODUCT((Ergebniseingabe!$Q$29:$Q$58=D58)*(Ergebniseingabe!$AM$29:$AM$58=E58)*(ISNUMBER(Ergebniseingabe!$BK$29:$BK$58)))=1,SUMPRODUCT((Ergebniseingabe!$Q$29:$Q$58=D58)*(Ergebniseingabe!$AM$29:$AM$58=E58)*(Ergebniseingabe!$BH$29:$BH$58))&amp;":"&amp;SUMPRODUCT((Ergebniseingabe!$Q$29:$Q$58=D58)*(Ergebniseingabe!$AM$29:$AM$58=E58)*(Ergebniseingabe!$BK$29:$BK$58)),"")</f>
      </c>
      <c r="G58" s="71">
        <f>IF(SUMPRODUCT((Ergebniseingabe!$AM$29:$AM$58=D58)*(Ergebniseingabe!$Q$29:$Q$58=E58)*(ISNUMBER(Ergebniseingabe!$BK$29:$BK$58)))=1,SUMPRODUCT((Ergebniseingabe!$AM$29:$AM$58=D58)*(Ergebniseingabe!$Q$29:$Q$58=E58)*(Ergebniseingabe!$BK$29:$BK$58))&amp;":"&amp;SUMPRODUCT((Ergebniseingabe!$AM$29:$AM$58=D58)*(Ergebniseingabe!$Q$29:$Q$58=E58)*(Ergebniseingabe!$BH$29:$BH$58)),"")</f>
      </c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3"/>
      <c r="CE58" s="73"/>
      <c r="CF58" s="73"/>
      <c r="CG58" s="73"/>
    </row>
    <row r="59" spans="2:85" s="71" customFormat="1" ht="12.75">
      <c r="B59" s="71">
        <v>5</v>
      </c>
      <c r="C59" s="71" t="str">
        <f t="shared" si="13"/>
        <v>B1B6</v>
      </c>
      <c r="D59" s="71" t="str">
        <f>E14</f>
        <v>B1</v>
      </c>
      <c r="E59" s="71" t="str">
        <f>E19</f>
        <v>B6</v>
      </c>
      <c r="F59" s="71">
        <f>IF(SUMPRODUCT((Ergebniseingabe!$Q$29:$Q$58=D59)*(Ergebniseingabe!$AM$29:$AM$58=E59)*(ISNUMBER(Ergebniseingabe!$BK$29:$BK$58)))=1,SUMPRODUCT((Ergebniseingabe!$Q$29:$Q$58=D59)*(Ergebniseingabe!$AM$29:$AM$58=E59)*(Ergebniseingabe!$BH$29:$BH$58))&amp;":"&amp;SUMPRODUCT((Ergebniseingabe!$Q$29:$Q$58=D59)*(Ergebniseingabe!$AM$29:$AM$58=E59)*(Ergebniseingabe!$BK$29:$BK$58)),"")</f>
      </c>
      <c r="G59" s="71">
        <f>IF(SUMPRODUCT((Ergebniseingabe!$AM$29:$AM$58=D59)*(Ergebniseingabe!$Q$29:$Q$58=E59)*(ISNUMBER(Ergebniseingabe!$BK$29:$BK$58)))=1,SUMPRODUCT((Ergebniseingabe!$AM$29:$AM$58=D59)*(Ergebniseingabe!$Q$29:$Q$58=E59)*(Ergebniseingabe!$BK$29:$BK$58))&amp;":"&amp;SUMPRODUCT((Ergebniseingabe!$AM$29:$AM$58=D59)*(Ergebniseingabe!$Q$29:$Q$58=E59)*(Ergebniseingabe!$BH$29:$BH$58)),"")</f>
      </c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3"/>
      <c r="CE59" s="73"/>
      <c r="CF59" s="73"/>
      <c r="CG59" s="73"/>
    </row>
    <row r="60" spans="2:85" s="71" customFormat="1" ht="12.75">
      <c r="B60" s="71">
        <v>6</v>
      </c>
      <c r="C60" s="71" t="str">
        <f t="shared" si="13"/>
        <v>B2B3</v>
      </c>
      <c r="D60" s="71" t="str">
        <f>E15</f>
        <v>B2</v>
      </c>
      <c r="E60" s="71" t="str">
        <f>E16</f>
        <v>B3</v>
      </c>
      <c r="F60" s="71">
        <f>IF(SUMPRODUCT((Ergebniseingabe!$Q$29:$Q$58=D60)*(Ergebniseingabe!$AM$29:$AM$58=E60)*(ISNUMBER(Ergebniseingabe!$BK$29:$BK$58)))=1,SUMPRODUCT((Ergebniseingabe!$Q$29:$Q$58=D60)*(Ergebniseingabe!$AM$29:$AM$58=E60)*(Ergebniseingabe!$BH$29:$BH$58))&amp;":"&amp;SUMPRODUCT((Ergebniseingabe!$Q$29:$Q$58=D60)*(Ergebniseingabe!$AM$29:$AM$58=E60)*(Ergebniseingabe!$BK$29:$BK$58)),"")</f>
      </c>
      <c r="G60" s="71">
        <f>IF(SUMPRODUCT((Ergebniseingabe!$AM$29:$AM$58=D60)*(Ergebniseingabe!$Q$29:$Q$58=E60)*(ISNUMBER(Ergebniseingabe!$BK$29:$BK$58)))=1,SUMPRODUCT((Ergebniseingabe!$AM$29:$AM$58=D60)*(Ergebniseingabe!$Q$29:$Q$58=E60)*(Ergebniseingabe!$BK$29:$BK$58))&amp;":"&amp;SUMPRODUCT((Ergebniseingabe!$AM$29:$AM$58=D60)*(Ergebniseingabe!$Q$29:$Q$58=E60)*(Ergebniseingabe!$BH$29:$BH$58)),"")</f>
      </c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3"/>
      <c r="CE60" s="73"/>
      <c r="CF60" s="73"/>
      <c r="CG60" s="73"/>
    </row>
    <row r="61" spans="2:85" s="71" customFormat="1" ht="12.75">
      <c r="B61" s="71">
        <v>7</v>
      </c>
      <c r="C61" s="71" t="str">
        <f t="shared" si="13"/>
        <v>B2B4</v>
      </c>
      <c r="D61" s="71" t="str">
        <f>E15</f>
        <v>B2</v>
      </c>
      <c r="E61" s="71" t="str">
        <f>E17</f>
        <v>B4</v>
      </c>
      <c r="F61" s="71">
        <f>IF(SUMPRODUCT((Ergebniseingabe!$Q$29:$Q$58=D61)*(Ergebniseingabe!$AM$29:$AM$58=E61)*(ISNUMBER(Ergebniseingabe!$BK$29:$BK$58)))=1,SUMPRODUCT((Ergebniseingabe!$Q$29:$Q$58=D61)*(Ergebniseingabe!$AM$29:$AM$58=E61)*(Ergebniseingabe!$BH$29:$BH$58))&amp;":"&amp;SUMPRODUCT((Ergebniseingabe!$Q$29:$Q$58=D61)*(Ergebniseingabe!$AM$29:$AM$58=E61)*(Ergebniseingabe!$BK$29:$BK$58)),"")</f>
      </c>
      <c r="G61" s="71">
        <f>IF(SUMPRODUCT((Ergebniseingabe!$AM$29:$AM$58=D61)*(Ergebniseingabe!$Q$29:$Q$58=E61)*(ISNUMBER(Ergebniseingabe!$BK$29:$BK$58)))=1,SUMPRODUCT((Ergebniseingabe!$AM$29:$AM$58=D61)*(Ergebniseingabe!$Q$29:$Q$58=E61)*(Ergebniseingabe!$BK$29:$BK$58))&amp;":"&amp;SUMPRODUCT((Ergebniseingabe!$AM$29:$AM$58=D61)*(Ergebniseingabe!$Q$29:$Q$58=E61)*(Ergebniseingabe!$BH$29:$BH$58)),"")</f>
      </c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3"/>
      <c r="CE61" s="73"/>
      <c r="CF61" s="73"/>
      <c r="CG61" s="73"/>
    </row>
    <row r="62" spans="2:85" s="71" customFormat="1" ht="12.75">
      <c r="B62" s="71">
        <v>8</v>
      </c>
      <c r="C62" s="71" t="str">
        <f t="shared" si="13"/>
        <v>B2B5</v>
      </c>
      <c r="D62" s="71" t="str">
        <f>E15</f>
        <v>B2</v>
      </c>
      <c r="E62" s="71" t="str">
        <f>E18</f>
        <v>B5</v>
      </c>
      <c r="F62" s="71">
        <f>IF(SUMPRODUCT((Ergebniseingabe!$Q$29:$Q$58=D62)*(Ergebniseingabe!$AM$29:$AM$58=E62)*(ISNUMBER(Ergebniseingabe!$BK$29:$BK$58)))=1,SUMPRODUCT((Ergebniseingabe!$Q$29:$Q$58=D62)*(Ergebniseingabe!$AM$29:$AM$58=E62)*(Ergebniseingabe!$BH$29:$BH$58))&amp;":"&amp;SUMPRODUCT((Ergebniseingabe!$Q$29:$Q$58=D62)*(Ergebniseingabe!$AM$29:$AM$58=E62)*(Ergebniseingabe!$BK$29:$BK$58)),"")</f>
      </c>
      <c r="G62" s="71">
        <f>IF(SUMPRODUCT((Ergebniseingabe!$AM$29:$AM$58=D62)*(Ergebniseingabe!$Q$29:$Q$58=E62)*(ISNUMBER(Ergebniseingabe!$BK$29:$BK$58)))=1,SUMPRODUCT((Ergebniseingabe!$AM$29:$AM$58=D62)*(Ergebniseingabe!$Q$29:$Q$58=E62)*(Ergebniseingabe!$BK$29:$BK$58))&amp;":"&amp;SUMPRODUCT((Ergebniseingabe!$AM$29:$AM$58=D62)*(Ergebniseingabe!$Q$29:$Q$58=E62)*(Ergebniseingabe!$BH$29:$BH$58)),"")</f>
      </c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3"/>
      <c r="CE62" s="73"/>
      <c r="CF62" s="73"/>
      <c r="CG62" s="73"/>
    </row>
    <row r="63" spans="2:85" s="71" customFormat="1" ht="12.75">
      <c r="B63" s="71">
        <v>9</v>
      </c>
      <c r="C63" s="71" t="str">
        <f t="shared" si="13"/>
        <v>B2B6</v>
      </c>
      <c r="D63" s="71" t="str">
        <f>E15</f>
        <v>B2</v>
      </c>
      <c r="E63" s="71" t="str">
        <f>E19</f>
        <v>B6</v>
      </c>
      <c r="F63" s="71">
        <f>IF(SUMPRODUCT((Ergebniseingabe!$Q$29:$Q$58=D63)*(Ergebniseingabe!$AM$29:$AM$58=E63)*(ISNUMBER(Ergebniseingabe!$BK$29:$BK$58)))=1,SUMPRODUCT((Ergebniseingabe!$Q$29:$Q$58=D63)*(Ergebniseingabe!$AM$29:$AM$58=E63)*(Ergebniseingabe!$BH$29:$BH$58))&amp;":"&amp;SUMPRODUCT((Ergebniseingabe!$Q$29:$Q$58=D63)*(Ergebniseingabe!$AM$29:$AM$58=E63)*(Ergebniseingabe!$BK$29:$BK$58)),"")</f>
      </c>
      <c r="G63" s="71">
        <f>IF(SUMPRODUCT((Ergebniseingabe!$AM$29:$AM$58=D63)*(Ergebniseingabe!$Q$29:$Q$58=E63)*(ISNUMBER(Ergebniseingabe!$BK$29:$BK$58)))=1,SUMPRODUCT((Ergebniseingabe!$AM$29:$AM$58=D63)*(Ergebniseingabe!$Q$29:$Q$58=E63)*(Ergebniseingabe!$BK$29:$BK$58))&amp;":"&amp;SUMPRODUCT((Ergebniseingabe!$AM$29:$AM$58=D63)*(Ergebniseingabe!$Q$29:$Q$58=E63)*(Ergebniseingabe!$BH$29:$BH$58)),"")</f>
      </c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3"/>
      <c r="CE63" s="73"/>
      <c r="CF63" s="73"/>
      <c r="CG63" s="73"/>
    </row>
    <row r="64" spans="2:85" s="71" customFormat="1" ht="12.75">
      <c r="B64" s="71">
        <v>10</v>
      </c>
      <c r="C64" s="71" t="str">
        <f t="shared" si="13"/>
        <v>B3B4</v>
      </c>
      <c r="D64" s="71" t="str">
        <f>E16</f>
        <v>B3</v>
      </c>
      <c r="E64" s="71" t="str">
        <f>E17</f>
        <v>B4</v>
      </c>
      <c r="F64" s="71">
        <f>IF(SUMPRODUCT((Ergebniseingabe!$Q$29:$Q$58=D64)*(Ergebniseingabe!$AM$29:$AM$58=E64)*(ISNUMBER(Ergebniseingabe!$BK$29:$BK$58)))=1,SUMPRODUCT((Ergebniseingabe!$Q$29:$Q$58=D64)*(Ergebniseingabe!$AM$29:$AM$58=E64)*(Ergebniseingabe!$BH$29:$BH$58))&amp;":"&amp;SUMPRODUCT((Ergebniseingabe!$Q$29:$Q$58=D64)*(Ergebniseingabe!$AM$29:$AM$58=E64)*(Ergebniseingabe!$BK$29:$BK$58)),"")</f>
      </c>
      <c r="G64" s="71">
        <f>IF(SUMPRODUCT((Ergebniseingabe!$AM$29:$AM$58=D64)*(Ergebniseingabe!$Q$29:$Q$58=E64)*(ISNUMBER(Ergebniseingabe!$BK$29:$BK$58)))=1,SUMPRODUCT((Ergebniseingabe!$AM$29:$AM$58=D64)*(Ergebniseingabe!$Q$29:$Q$58=E64)*(Ergebniseingabe!$BK$29:$BK$58))&amp;":"&amp;SUMPRODUCT((Ergebniseingabe!$AM$29:$AM$58=D64)*(Ergebniseingabe!$Q$29:$Q$58=E64)*(Ergebniseingabe!$BH$29:$BH$58)),"")</f>
      </c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3"/>
      <c r="CE64" s="73"/>
      <c r="CF64" s="73"/>
      <c r="CG64" s="73"/>
    </row>
    <row r="65" spans="2:85" s="71" customFormat="1" ht="12.75">
      <c r="B65" s="71">
        <v>11</v>
      </c>
      <c r="C65" s="71" t="str">
        <f t="shared" si="13"/>
        <v>B3B5</v>
      </c>
      <c r="D65" s="71" t="str">
        <f>E16</f>
        <v>B3</v>
      </c>
      <c r="E65" s="71" t="str">
        <f>E18</f>
        <v>B5</v>
      </c>
      <c r="F65" s="71">
        <f>IF(SUMPRODUCT((Ergebniseingabe!$Q$29:$Q$58=D65)*(Ergebniseingabe!$AM$29:$AM$58=E65)*(ISNUMBER(Ergebniseingabe!$BK$29:$BK$58)))=1,SUMPRODUCT((Ergebniseingabe!$Q$29:$Q$58=D65)*(Ergebniseingabe!$AM$29:$AM$58=E65)*(Ergebniseingabe!$BH$29:$BH$58))&amp;":"&amp;SUMPRODUCT((Ergebniseingabe!$Q$29:$Q$58=D65)*(Ergebniseingabe!$AM$29:$AM$58=E65)*(Ergebniseingabe!$BK$29:$BK$58)),"")</f>
      </c>
      <c r="G65" s="71">
        <f>IF(SUMPRODUCT((Ergebniseingabe!$AM$29:$AM$58=D65)*(Ergebniseingabe!$Q$29:$Q$58=E65)*(ISNUMBER(Ergebniseingabe!$BK$29:$BK$58)))=1,SUMPRODUCT((Ergebniseingabe!$AM$29:$AM$58=D65)*(Ergebniseingabe!$Q$29:$Q$58=E65)*(Ergebniseingabe!$BK$29:$BK$58))&amp;":"&amp;SUMPRODUCT((Ergebniseingabe!$AM$29:$AM$58=D65)*(Ergebniseingabe!$Q$29:$Q$58=E65)*(Ergebniseingabe!$BH$29:$BH$58)),"")</f>
      </c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3"/>
      <c r="CE65" s="73"/>
      <c r="CF65" s="73"/>
      <c r="CG65" s="73"/>
    </row>
    <row r="66" spans="2:85" s="71" customFormat="1" ht="12.75">
      <c r="B66" s="71">
        <v>12</v>
      </c>
      <c r="C66" s="71" t="str">
        <f t="shared" si="13"/>
        <v>B3B6</v>
      </c>
      <c r="D66" s="71" t="str">
        <f>E16</f>
        <v>B3</v>
      </c>
      <c r="E66" s="71" t="str">
        <f>E19</f>
        <v>B6</v>
      </c>
      <c r="F66" s="71">
        <f>IF(SUMPRODUCT((Ergebniseingabe!$Q$29:$Q$58=D66)*(Ergebniseingabe!$AM$29:$AM$58=E66)*(ISNUMBER(Ergebniseingabe!$BK$29:$BK$58)))=1,SUMPRODUCT((Ergebniseingabe!$Q$29:$Q$58=D66)*(Ergebniseingabe!$AM$29:$AM$58=E66)*(Ergebniseingabe!$BH$29:$BH$58))&amp;":"&amp;SUMPRODUCT((Ergebniseingabe!$Q$29:$Q$58=D66)*(Ergebniseingabe!$AM$29:$AM$58=E66)*(Ergebniseingabe!$BK$29:$BK$58)),"")</f>
      </c>
      <c r="G66" s="71">
        <f>IF(SUMPRODUCT((Ergebniseingabe!$AM$29:$AM$58=D66)*(Ergebniseingabe!$Q$29:$Q$58=E66)*(ISNUMBER(Ergebniseingabe!$BK$29:$BK$58)))=1,SUMPRODUCT((Ergebniseingabe!$AM$29:$AM$58=D66)*(Ergebniseingabe!$Q$29:$Q$58=E66)*(Ergebniseingabe!$BK$29:$BK$58))&amp;":"&amp;SUMPRODUCT((Ergebniseingabe!$AM$29:$AM$58=D66)*(Ergebniseingabe!$Q$29:$Q$58=E66)*(Ergebniseingabe!$BH$29:$BH$58)),"")</f>
      </c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3"/>
      <c r="CE66" s="73"/>
      <c r="CF66" s="73"/>
      <c r="CG66" s="73"/>
    </row>
    <row r="67" spans="2:85" s="71" customFormat="1" ht="12.75">
      <c r="B67" s="71">
        <v>13</v>
      </c>
      <c r="C67" s="71" t="str">
        <f t="shared" si="13"/>
        <v>B4B5</v>
      </c>
      <c r="D67" s="71" t="str">
        <f>E17</f>
        <v>B4</v>
      </c>
      <c r="E67" s="71" t="str">
        <f>E18</f>
        <v>B5</v>
      </c>
      <c r="F67" s="71">
        <f>IF(SUMPRODUCT((Ergebniseingabe!$Q$29:$Q$58=D67)*(Ergebniseingabe!$AM$29:$AM$58=E67)*(ISNUMBER(Ergebniseingabe!$BK$29:$BK$58)))=1,SUMPRODUCT((Ergebniseingabe!$Q$29:$Q$58=D67)*(Ergebniseingabe!$AM$29:$AM$58=E67)*(Ergebniseingabe!$BH$29:$BH$58))&amp;":"&amp;SUMPRODUCT((Ergebniseingabe!$Q$29:$Q$58=D67)*(Ergebniseingabe!$AM$29:$AM$58=E67)*(Ergebniseingabe!$BK$29:$BK$58)),"")</f>
      </c>
      <c r="G67" s="71">
        <f>IF(SUMPRODUCT((Ergebniseingabe!$AM$29:$AM$58=D67)*(Ergebniseingabe!$Q$29:$Q$58=E67)*(ISNUMBER(Ergebniseingabe!$BK$29:$BK$58)))=1,SUMPRODUCT((Ergebniseingabe!$AM$29:$AM$58=D67)*(Ergebniseingabe!$Q$29:$Q$58=E67)*(Ergebniseingabe!$BK$29:$BK$58))&amp;":"&amp;SUMPRODUCT((Ergebniseingabe!$AM$29:$AM$58=D67)*(Ergebniseingabe!$Q$29:$Q$58=E67)*(Ergebniseingabe!$BH$29:$BH$58)),"")</f>
      </c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3"/>
      <c r="CE67" s="73"/>
      <c r="CF67" s="73"/>
      <c r="CG67" s="73"/>
    </row>
    <row r="68" spans="2:85" s="71" customFormat="1" ht="12.75">
      <c r="B68" s="71">
        <v>14</v>
      </c>
      <c r="C68" s="71" t="str">
        <f t="shared" si="13"/>
        <v>B4B6</v>
      </c>
      <c r="D68" s="71" t="str">
        <f>E17</f>
        <v>B4</v>
      </c>
      <c r="E68" s="71" t="str">
        <f>E19</f>
        <v>B6</v>
      </c>
      <c r="F68" s="71">
        <f>IF(SUMPRODUCT((Ergebniseingabe!$Q$29:$Q$58=D68)*(Ergebniseingabe!$AM$29:$AM$58=E68)*(ISNUMBER(Ergebniseingabe!$BK$29:$BK$58)))=1,SUMPRODUCT((Ergebniseingabe!$Q$29:$Q$58=D68)*(Ergebniseingabe!$AM$29:$AM$58=E68)*(Ergebniseingabe!$BH$29:$BH$58))&amp;":"&amp;SUMPRODUCT((Ergebniseingabe!$Q$29:$Q$58=D68)*(Ergebniseingabe!$AM$29:$AM$58=E68)*(Ergebniseingabe!$BK$29:$BK$58)),"")</f>
      </c>
      <c r="G68" s="71">
        <f>IF(SUMPRODUCT((Ergebniseingabe!$AM$29:$AM$58=D68)*(Ergebniseingabe!$Q$29:$Q$58=E68)*(ISNUMBER(Ergebniseingabe!$BK$29:$BK$58)))=1,SUMPRODUCT((Ergebniseingabe!$AM$29:$AM$58=D68)*(Ergebniseingabe!$Q$29:$Q$58=E68)*(Ergebniseingabe!$BK$29:$BK$58))&amp;":"&amp;SUMPRODUCT((Ergebniseingabe!$AM$29:$AM$58=D68)*(Ergebniseingabe!$Q$29:$Q$58=E68)*(Ergebniseingabe!$BH$29:$BH$58)),"")</f>
      </c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3"/>
      <c r="CE68" s="73"/>
      <c r="CF68" s="73"/>
      <c r="CG68" s="73"/>
    </row>
    <row r="69" spans="2:85" s="71" customFormat="1" ht="12.75">
      <c r="B69" s="71">
        <v>15</v>
      </c>
      <c r="C69" s="71" t="str">
        <f t="shared" si="13"/>
        <v>B5B6</v>
      </c>
      <c r="D69" s="71" t="str">
        <f>E18</f>
        <v>B5</v>
      </c>
      <c r="E69" s="71" t="str">
        <f>E19</f>
        <v>B6</v>
      </c>
      <c r="F69" s="71">
        <f>IF(SUMPRODUCT((Ergebniseingabe!$Q$29:$Q$58=D69)*(Ergebniseingabe!$AM$29:$AM$58=E69)*(ISNUMBER(Ergebniseingabe!$BK$29:$BK$58)))=1,SUMPRODUCT((Ergebniseingabe!$Q$29:$Q$58=D69)*(Ergebniseingabe!$AM$29:$AM$58=E69)*(Ergebniseingabe!$BH$29:$BH$58))&amp;":"&amp;SUMPRODUCT((Ergebniseingabe!$Q$29:$Q$58=D69)*(Ergebniseingabe!$AM$29:$AM$58=E69)*(Ergebniseingabe!$BK$29:$BK$58)),"")</f>
      </c>
      <c r="G69" s="71">
        <f>IF(SUMPRODUCT((Ergebniseingabe!$AM$29:$AM$58=D69)*(Ergebniseingabe!$Q$29:$Q$58=E69)*(ISNUMBER(Ergebniseingabe!$BK$29:$BK$58)))=1,SUMPRODUCT((Ergebniseingabe!$AM$29:$AM$58=D69)*(Ergebniseingabe!$Q$29:$Q$58=E69)*(Ergebniseingabe!$BK$29:$BK$58))&amp;":"&amp;SUMPRODUCT((Ergebniseingabe!$AM$29:$AM$58=D69)*(Ergebniseingabe!$Q$29:$Q$58=E69)*(Ergebniseingabe!$BH$29:$BH$58)),"")</f>
      </c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3"/>
      <c r="CE69" s="73"/>
      <c r="CF69" s="73"/>
      <c r="CG69" s="73"/>
    </row>
    <row r="70" spans="2:85" s="71" customFormat="1" ht="12.75">
      <c r="B70" s="71">
        <v>1</v>
      </c>
      <c r="C70" s="71" t="str">
        <f t="shared" si="13"/>
        <v>B2B1</v>
      </c>
      <c r="D70" s="71" t="str">
        <f aca="true" t="shared" si="14" ref="D70:D84">E55</f>
        <v>B2</v>
      </c>
      <c r="E70" s="71" t="str">
        <f aca="true" t="shared" si="15" ref="E70:E84">D55</f>
        <v>B1</v>
      </c>
      <c r="F70" s="71">
        <f>IF(SUMPRODUCT((Ergebniseingabe!$Q$29:$Q$58=D70)*(Ergebniseingabe!$AM$29:$AM$58=E70)*(ISNUMBER(Ergebniseingabe!$BK$29:$BK$58)))=1,SUMPRODUCT((Ergebniseingabe!$Q$29:$Q$58=D70)*(Ergebniseingabe!$AM$29:$AM$58=E70)*(Ergebniseingabe!$BH$29:$BH$58))&amp;":"&amp;SUMPRODUCT((Ergebniseingabe!$Q$29:$Q$58=D70)*(Ergebniseingabe!$AM$29:$AM$58=E70)*(Ergebniseingabe!$BK$29:$BK$58)),"")</f>
      </c>
      <c r="G70" s="71">
        <f>IF(SUMPRODUCT((Ergebniseingabe!$AM$29:$AM$58=D70)*(Ergebniseingabe!$Q$29:$Q$58=E70)*(ISNUMBER(Ergebniseingabe!$BK$29:$BK$58)))=1,SUMPRODUCT((Ergebniseingabe!$AM$29:$AM$58=D70)*(Ergebniseingabe!$Q$29:$Q$58=E70)*(Ergebniseingabe!$BK$29:$BK$58))&amp;":"&amp;SUMPRODUCT((Ergebniseingabe!$AM$29:$AM$58=D70)*(Ergebniseingabe!$Q$29:$Q$58=E70)*(Ergebniseingabe!$BH$29:$BH$58)),"")</f>
      </c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3"/>
      <c r="CE70" s="73"/>
      <c r="CF70" s="73"/>
      <c r="CG70" s="73"/>
    </row>
    <row r="71" spans="2:85" s="71" customFormat="1" ht="12.75">
      <c r="B71" s="71">
        <v>2</v>
      </c>
      <c r="C71" s="71" t="str">
        <f t="shared" si="13"/>
        <v>B3B1</v>
      </c>
      <c r="D71" s="71" t="str">
        <f t="shared" si="14"/>
        <v>B3</v>
      </c>
      <c r="E71" s="71" t="str">
        <f t="shared" si="15"/>
        <v>B1</v>
      </c>
      <c r="F71" s="71">
        <f>IF(SUMPRODUCT((Ergebniseingabe!$Q$29:$Q$58=D71)*(Ergebniseingabe!$AM$29:$AM$58=E71)*(ISNUMBER(Ergebniseingabe!$BK$29:$BK$58)))=1,SUMPRODUCT((Ergebniseingabe!$Q$29:$Q$58=D71)*(Ergebniseingabe!$AM$29:$AM$58=E71)*(Ergebniseingabe!$BH$29:$BH$58))&amp;":"&amp;SUMPRODUCT((Ergebniseingabe!$Q$29:$Q$58=D71)*(Ergebniseingabe!$AM$29:$AM$58=E71)*(Ergebniseingabe!$BK$29:$BK$58)),"")</f>
      </c>
      <c r="G71" s="71">
        <f>IF(SUMPRODUCT((Ergebniseingabe!$AM$29:$AM$58=D71)*(Ergebniseingabe!$Q$29:$Q$58=E71)*(ISNUMBER(Ergebniseingabe!$BK$29:$BK$58)))=1,SUMPRODUCT((Ergebniseingabe!$AM$29:$AM$58=D71)*(Ergebniseingabe!$Q$29:$Q$58=E71)*(Ergebniseingabe!$BK$29:$BK$58))&amp;":"&amp;SUMPRODUCT((Ergebniseingabe!$AM$29:$AM$58=D71)*(Ergebniseingabe!$Q$29:$Q$58=E71)*(Ergebniseingabe!$BH$29:$BH$58)),"")</f>
      </c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3"/>
      <c r="CE71" s="73"/>
      <c r="CF71" s="73"/>
      <c r="CG71" s="73"/>
    </row>
    <row r="72" spans="2:85" s="71" customFormat="1" ht="12.75">
      <c r="B72" s="71">
        <v>3</v>
      </c>
      <c r="C72" s="71" t="str">
        <f t="shared" si="13"/>
        <v>B4B1</v>
      </c>
      <c r="D72" s="71" t="str">
        <f t="shared" si="14"/>
        <v>B4</v>
      </c>
      <c r="E72" s="71" t="str">
        <f t="shared" si="15"/>
        <v>B1</v>
      </c>
      <c r="F72" s="71">
        <f>IF(SUMPRODUCT((Ergebniseingabe!$Q$29:$Q$58=D72)*(Ergebniseingabe!$AM$29:$AM$58=E72)*(ISNUMBER(Ergebniseingabe!$BK$29:$BK$58)))=1,SUMPRODUCT((Ergebniseingabe!$Q$29:$Q$58=D72)*(Ergebniseingabe!$AM$29:$AM$58=E72)*(Ergebniseingabe!$BH$29:$BH$58))&amp;":"&amp;SUMPRODUCT((Ergebniseingabe!$Q$29:$Q$58=D72)*(Ergebniseingabe!$AM$29:$AM$58=E72)*(Ergebniseingabe!$BK$29:$BK$58)),"")</f>
      </c>
      <c r="G72" s="71">
        <f>IF(SUMPRODUCT((Ergebniseingabe!$AM$29:$AM$58=D72)*(Ergebniseingabe!$Q$29:$Q$58=E72)*(ISNUMBER(Ergebniseingabe!$BK$29:$BK$58)))=1,SUMPRODUCT((Ergebniseingabe!$AM$29:$AM$58=D72)*(Ergebniseingabe!$Q$29:$Q$58=E72)*(Ergebniseingabe!$BK$29:$BK$58))&amp;":"&amp;SUMPRODUCT((Ergebniseingabe!$AM$29:$AM$58=D72)*(Ergebniseingabe!$Q$29:$Q$58=E72)*(Ergebniseingabe!$BH$29:$BH$58)),"")</f>
      </c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3"/>
      <c r="CE72" s="73"/>
      <c r="CF72" s="73"/>
      <c r="CG72" s="73"/>
    </row>
    <row r="73" spans="2:85" s="71" customFormat="1" ht="12.75">
      <c r="B73" s="71">
        <v>4</v>
      </c>
      <c r="C73" s="71" t="str">
        <f t="shared" si="13"/>
        <v>B5B1</v>
      </c>
      <c r="D73" s="71" t="str">
        <f t="shared" si="14"/>
        <v>B5</v>
      </c>
      <c r="E73" s="71" t="str">
        <f t="shared" si="15"/>
        <v>B1</v>
      </c>
      <c r="F73" s="71">
        <f>IF(SUMPRODUCT((Ergebniseingabe!$Q$29:$Q$58=D73)*(Ergebniseingabe!$AM$29:$AM$58=E73)*(ISNUMBER(Ergebniseingabe!$BK$29:$BK$58)))=1,SUMPRODUCT((Ergebniseingabe!$Q$29:$Q$58=D73)*(Ergebniseingabe!$AM$29:$AM$58=E73)*(Ergebniseingabe!$BH$29:$BH$58))&amp;":"&amp;SUMPRODUCT((Ergebniseingabe!$Q$29:$Q$58=D73)*(Ergebniseingabe!$AM$29:$AM$58=E73)*(Ergebniseingabe!$BK$29:$BK$58)),"")</f>
      </c>
      <c r="G73" s="71">
        <f>IF(SUMPRODUCT((Ergebniseingabe!$AM$29:$AM$58=D73)*(Ergebniseingabe!$Q$29:$Q$58=E73)*(ISNUMBER(Ergebniseingabe!$BK$29:$BK$58)))=1,SUMPRODUCT((Ergebniseingabe!$AM$29:$AM$58=D73)*(Ergebniseingabe!$Q$29:$Q$58=E73)*(Ergebniseingabe!$BK$29:$BK$58))&amp;":"&amp;SUMPRODUCT((Ergebniseingabe!$AM$29:$AM$58=D73)*(Ergebniseingabe!$Q$29:$Q$58=E73)*(Ergebniseingabe!$BH$29:$BH$58)),"")</f>
      </c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3"/>
      <c r="CE73" s="73"/>
      <c r="CF73" s="73"/>
      <c r="CG73" s="73"/>
    </row>
    <row r="74" spans="2:85" s="71" customFormat="1" ht="12.75">
      <c r="B74" s="71">
        <v>5</v>
      </c>
      <c r="C74" s="71" t="str">
        <f t="shared" si="13"/>
        <v>B6B1</v>
      </c>
      <c r="D74" s="71" t="str">
        <f t="shared" si="14"/>
        <v>B6</v>
      </c>
      <c r="E74" s="71" t="str">
        <f t="shared" si="15"/>
        <v>B1</v>
      </c>
      <c r="F74" s="71">
        <f>IF(SUMPRODUCT((Ergebniseingabe!$Q$29:$Q$58=D74)*(Ergebniseingabe!$AM$29:$AM$58=E74)*(ISNUMBER(Ergebniseingabe!$BK$29:$BK$58)))=1,SUMPRODUCT((Ergebniseingabe!$Q$29:$Q$58=D74)*(Ergebniseingabe!$AM$29:$AM$58=E74)*(Ergebniseingabe!$BH$29:$BH$58))&amp;":"&amp;SUMPRODUCT((Ergebniseingabe!$Q$29:$Q$58=D74)*(Ergebniseingabe!$AM$29:$AM$58=E74)*(Ergebniseingabe!$BK$29:$BK$58)),"")</f>
      </c>
      <c r="G74" s="71">
        <f>IF(SUMPRODUCT((Ergebniseingabe!$AM$29:$AM$58=D74)*(Ergebniseingabe!$Q$29:$Q$58=E74)*(ISNUMBER(Ergebniseingabe!$BK$29:$BK$58)))=1,SUMPRODUCT((Ergebniseingabe!$AM$29:$AM$58=D74)*(Ergebniseingabe!$Q$29:$Q$58=E74)*(Ergebniseingabe!$BK$29:$BK$58))&amp;":"&amp;SUMPRODUCT((Ergebniseingabe!$AM$29:$AM$58=D74)*(Ergebniseingabe!$Q$29:$Q$58=E74)*(Ergebniseingabe!$BH$29:$BH$58)),"")</f>
      </c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3"/>
      <c r="CE74" s="73"/>
      <c r="CF74" s="73"/>
      <c r="CG74" s="73"/>
    </row>
    <row r="75" spans="2:85" s="71" customFormat="1" ht="12.75">
      <c r="B75" s="71">
        <v>6</v>
      </c>
      <c r="C75" s="71" t="str">
        <f t="shared" si="13"/>
        <v>B3B2</v>
      </c>
      <c r="D75" s="71" t="str">
        <f t="shared" si="14"/>
        <v>B3</v>
      </c>
      <c r="E75" s="71" t="str">
        <f t="shared" si="15"/>
        <v>B2</v>
      </c>
      <c r="F75" s="71">
        <f>IF(SUMPRODUCT((Ergebniseingabe!$Q$29:$Q$58=D75)*(Ergebniseingabe!$AM$29:$AM$58=E75)*(ISNUMBER(Ergebniseingabe!$BK$29:$BK$58)))=1,SUMPRODUCT((Ergebniseingabe!$Q$29:$Q$58=D75)*(Ergebniseingabe!$AM$29:$AM$58=E75)*(Ergebniseingabe!$BH$29:$BH$58))&amp;":"&amp;SUMPRODUCT((Ergebniseingabe!$Q$29:$Q$58=D75)*(Ergebniseingabe!$AM$29:$AM$58=E75)*(Ergebniseingabe!$BK$29:$BK$58)),"")</f>
      </c>
      <c r="G75" s="71">
        <f>IF(SUMPRODUCT((Ergebniseingabe!$AM$29:$AM$58=D75)*(Ergebniseingabe!$Q$29:$Q$58=E75)*(ISNUMBER(Ergebniseingabe!$BK$29:$BK$58)))=1,SUMPRODUCT((Ergebniseingabe!$AM$29:$AM$58=D75)*(Ergebniseingabe!$Q$29:$Q$58=E75)*(Ergebniseingabe!$BK$29:$BK$58))&amp;":"&amp;SUMPRODUCT((Ergebniseingabe!$AM$29:$AM$58=D75)*(Ergebniseingabe!$Q$29:$Q$58=E75)*(Ergebniseingabe!$BH$29:$BH$58)),"")</f>
      </c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3"/>
      <c r="CE75" s="73"/>
      <c r="CF75" s="73"/>
      <c r="CG75" s="73"/>
    </row>
    <row r="76" spans="2:85" s="71" customFormat="1" ht="12.75">
      <c r="B76" s="71">
        <v>7</v>
      </c>
      <c r="C76" s="71" t="str">
        <f t="shared" si="13"/>
        <v>B4B2</v>
      </c>
      <c r="D76" s="71" t="str">
        <f t="shared" si="14"/>
        <v>B4</v>
      </c>
      <c r="E76" s="71" t="str">
        <f t="shared" si="15"/>
        <v>B2</v>
      </c>
      <c r="F76" s="71">
        <f>IF(SUMPRODUCT((Ergebniseingabe!$Q$29:$Q$58=D76)*(Ergebniseingabe!$AM$29:$AM$58=E76)*(ISNUMBER(Ergebniseingabe!$BK$29:$BK$58)))=1,SUMPRODUCT((Ergebniseingabe!$Q$29:$Q$58=D76)*(Ergebniseingabe!$AM$29:$AM$58=E76)*(Ergebniseingabe!$BH$29:$BH$58))&amp;":"&amp;SUMPRODUCT((Ergebniseingabe!$Q$29:$Q$58=D76)*(Ergebniseingabe!$AM$29:$AM$58=E76)*(Ergebniseingabe!$BK$29:$BK$58)),"")</f>
      </c>
      <c r="G76" s="71">
        <f>IF(SUMPRODUCT((Ergebniseingabe!$AM$29:$AM$58=D76)*(Ergebniseingabe!$Q$29:$Q$58=E76)*(ISNUMBER(Ergebniseingabe!$BK$29:$BK$58)))=1,SUMPRODUCT((Ergebniseingabe!$AM$29:$AM$58=D76)*(Ergebniseingabe!$Q$29:$Q$58=E76)*(Ergebniseingabe!$BK$29:$BK$58))&amp;":"&amp;SUMPRODUCT((Ergebniseingabe!$AM$29:$AM$58=D76)*(Ergebniseingabe!$Q$29:$Q$58=E76)*(Ergebniseingabe!$BH$29:$BH$58)),"")</f>
      </c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3"/>
      <c r="CE76" s="73"/>
      <c r="CF76" s="73"/>
      <c r="CG76" s="73"/>
    </row>
    <row r="77" spans="2:85" s="71" customFormat="1" ht="12.75">
      <c r="B77" s="71">
        <v>8</v>
      </c>
      <c r="C77" s="71" t="str">
        <f t="shared" si="13"/>
        <v>B5B2</v>
      </c>
      <c r="D77" s="71" t="str">
        <f t="shared" si="14"/>
        <v>B5</v>
      </c>
      <c r="E77" s="71" t="str">
        <f t="shared" si="15"/>
        <v>B2</v>
      </c>
      <c r="F77" s="71">
        <f>IF(SUMPRODUCT((Ergebniseingabe!$Q$29:$Q$58=D77)*(Ergebniseingabe!$AM$29:$AM$58=E77)*(ISNUMBER(Ergebniseingabe!$BK$29:$BK$58)))=1,SUMPRODUCT((Ergebniseingabe!$Q$29:$Q$58=D77)*(Ergebniseingabe!$AM$29:$AM$58=E77)*(Ergebniseingabe!$BH$29:$BH$58))&amp;":"&amp;SUMPRODUCT((Ergebniseingabe!$Q$29:$Q$58=D77)*(Ergebniseingabe!$AM$29:$AM$58=E77)*(Ergebniseingabe!$BK$29:$BK$58)),"")</f>
      </c>
      <c r="G77" s="71">
        <f>IF(SUMPRODUCT((Ergebniseingabe!$AM$29:$AM$58=D77)*(Ergebniseingabe!$Q$29:$Q$58=E77)*(ISNUMBER(Ergebniseingabe!$BK$29:$BK$58)))=1,SUMPRODUCT((Ergebniseingabe!$AM$29:$AM$58=D77)*(Ergebniseingabe!$Q$29:$Q$58=E77)*(Ergebniseingabe!$BK$29:$BK$58))&amp;":"&amp;SUMPRODUCT((Ergebniseingabe!$AM$29:$AM$58=D77)*(Ergebniseingabe!$Q$29:$Q$58=E77)*(Ergebniseingabe!$BH$29:$BH$58)),"")</f>
      </c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3"/>
      <c r="CE77" s="73"/>
      <c r="CF77" s="73"/>
      <c r="CG77" s="73"/>
    </row>
    <row r="78" spans="2:85" s="71" customFormat="1" ht="12.75">
      <c r="B78" s="71">
        <v>9</v>
      </c>
      <c r="C78" s="71" t="str">
        <f t="shared" si="13"/>
        <v>B6B2</v>
      </c>
      <c r="D78" s="71" t="str">
        <f t="shared" si="14"/>
        <v>B6</v>
      </c>
      <c r="E78" s="71" t="str">
        <f t="shared" si="15"/>
        <v>B2</v>
      </c>
      <c r="F78" s="71">
        <f>IF(SUMPRODUCT((Ergebniseingabe!$Q$29:$Q$58=D78)*(Ergebniseingabe!$AM$29:$AM$58=E78)*(ISNUMBER(Ergebniseingabe!$BK$29:$BK$58)))=1,SUMPRODUCT((Ergebniseingabe!$Q$29:$Q$58=D78)*(Ergebniseingabe!$AM$29:$AM$58=E78)*(Ergebniseingabe!$BH$29:$BH$58))&amp;":"&amp;SUMPRODUCT((Ergebniseingabe!$Q$29:$Q$58=D78)*(Ergebniseingabe!$AM$29:$AM$58=E78)*(Ergebniseingabe!$BK$29:$BK$58)),"")</f>
      </c>
      <c r="G78" s="71">
        <f>IF(SUMPRODUCT((Ergebniseingabe!$AM$29:$AM$58=D78)*(Ergebniseingabe!$Q$29:$Q$58=E78)*(ISNUMBER(Ergebniseingabe!$BK$29:$BK$58)))=1,SUMPRODUCT((Ergebniseingabe!$AM$29:$AM$58=D78)*(Ergebniseingabe!$Q$29:$Q$58=E78)*(Ergebniseingabe!$BK$29:$BK$58))&amp;":"&amp;SUMPRODUCT((Ergebniseingabe!$AM$29:$AM$58=D78)*(Ergebniseingabe!$Q$29:$Q$58=E78)*(Ergebniseingabe!$BH$29:$BH$58)),"")</f>
      </c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3"/>
      <c r="CE78" s="73"/>
      <c r="CF78" s="73"/>
      <c r="CG78" s="73"/>
    </row>
    <row r="79" spans="2:85" s="71" customFormat="1" ht="12.75">
      <c r="B79" s="71">
        <v>10</v>
      </c>
      <c r="C79" s="71" t="str">
        <f t="shared" si="13"/>
        <v>B4B3</v>
      </c>
      <c r="D79" s="71" t="str">
        <f t="shared" si="14"/>
        <v>B4</v>
      </c>
      <c r="E79" s="71" t="str">
        <f t="shared" si="15"/>
        <v>B3</v>
      </c>
      <c r="F79" s="71">
        <f>IF(SUMPRODUCT((Ergebniseingabe!$Q$29:$Q$58=D79)*(Ergebniseingabe!$AM$29:$AM$58=E79)*(ISNUMBER(Ergebniseingabe!$BK$29:$BK$58)))=1,SUMPRODUCT((Ergebniseingabe!$Q$29:$Q$58=D79)*(Ergebniseingabe!$AM$29:$AM$58=E79)*(Ergebniseingabe!$BH$29:$BH$58))&amp;":"&amp;SUMPRODUCT((Ergebniseingabe!$Q$29:$Q$58=D79)*(Ergebniseingabe!$AM$29:$AM$58=E79)*(Ergebniseingabe!$BK$29:$BK$58)),"")</f>
      </c>
      <c r="G79" s="71">
        <f>IF(SUMPRODUCT((Ergebniseingabe!$AM$29:$AM$58=D79)*(Ergebniseingabe!$Q$29:$Q$58=E79)*(ISNUMBER(Ergebniseingabe!$BK$29:$BK$58)))=1,SUMPRODUCT((Ergebniseingabe!$AM$29:$AM$58=D79)*(Ergebniseingabe!$Q$29:$Q$58=E79)*(Ergebniseingabe!$BK$29:$BK$58))&amp;":"&amp;SUMPRODUCT((Ergebniseingabe!$AM$29:$AM$58=D79)*(Ergebniseingabe!$Q$29:$Q$58=E79)*(Ergebniseingabe!$BH$29:$BH$58)),"")</f>
      </c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3"/>
      <c r="CE79" s="73"/>
      <c r="CF79" s="73"/>
      <c r="CG79" s="73"/>
    </row>
    <row r="80" spans="2:85" s="71" customFormat="1" ht="12.75">
      <c r="B80" s="71">
        <v>11</v>
      </c>
      <c r="C80" s="71" t="str">
        <f t="shared" si="13"/>
        <v>B5B3</v>
      </c>
      <c r="D80" s="71" t="str">
        <f t="shared" si="14"/>
        <v>B5</v>
      </c>
      <c r="E80" s="71" t="str">
        <f t="shared" si="15"/>
        <v>B3</v>
      </c>
      <c r="F80" s="71">
        <f>IF(SUMPRODUCT((Ergebniseingabe!$Q$29:$Q$58=D80)*(Ergebniseingabe!$AM$29:$AM$58=E80)*(ISNUMBER(Ergebniseingabe!$BK$29:$BK$58)))=1,SUMPRODUCT((Ergebniseingabe!$Q$29:$Q$58=D80)*(Ergebniseingabe!$AM$29:$AM$58=E80)*(Ergebniseingabe!$BH$29:$BH$58))&amp;":"&amp;SUMPRODUCT((Ergebniseingabe!$Q$29:$Q$58=D80)*(Ergebniseingabe!$AM$29:$AM$58=E80)*(Ergebniseingabe!$BK$29:$BK$58)),"")</f>
      </c>
      <c r="G80" s="71">
        <f>IF(SUMPRODUCT((Ergebniseingabe!$AM$29:$AM$58=D80)*(Ergebniseingabe!$Q$29:$Q$58=E80)*(ISNUMBER(Ergebniseingabe!$BK$29:$BK$58)))=1,SUMPRODUCT((Ergebniseingabe!$AM$29:$AM$58=D80)*(Ergebniseingabe!$Q$29:$Q$58=E80)*(Ergebniseingabe!$BK$29:$BK$58))&amp;":"&amp;SUMPRODUCT((Ergebniseingabe!$AM$29:$AM$58=D80)*(Ergebniseingabe!$Q$29:$Q$58=E80)*(Ergebniseingabe!$BH$29:$BH$58)),"")</f>
      </c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3"/>
      <c r="CE80" s="73"/>
      <c r="CF80" s="73"/>
      <c r="CG80" s="73"/>
    </row>
    <row r="81" spans="2:85" s="71" customFormat="1" ht="12.75">
      <c r="B81" s="71">
        <v>12</v>
      </c>
      <c r="C81" s="71" t="str">
        <f t="shared" si="13"/>
        <v>B6B3</v>
      </c>
      <c r="D81" s="71" t="str">
        <f t="shared" si="14"/>
        <v>B6</v>
      </c>
      <c r="E81" s="71" t="str">
        <f t="shared" si="15"/>
        <v>B3</v>
      </c>
      <c r="F81" s="71">
        <f>IF(SUMPRODUCT((Ergebniseingabe!$Q$29:$Q$58=D81)*(Ergebniseingabe!$AM$29:$AM$58=E81)*(ISNUMBER(Ergebniseingabe!$BK$29:$BK$58)))=1,SUMPRODUCT((Ergebniseingabe!$Q$29:$Q$58=D81)*(Ergebniseingabe!$AM$29:$AM$58=E81)*(Ergebniseingabe!$BH$29:$BH$58))&amp;":"&amp;SUMPRODUCT((Ergebniseingabe!$Q$29:$Q$58=D81)*(Ergebniseingabe!$AM$29:$AM$58=E81)*(Ergebniseingabe!$BK$29:$BK$58)),"")</f>
      </c>
      <c r="G81" s="71">
        <f>IF(SUMPRODUCT((Ergebniseingabe!$AM$29:$AM$58=D81)*(Ergebniseingabe!$Q$29:$Q$58=E81)*(ISNUMBER(Ergebniseingabe!$BK$29:$BK$58)))=1,SUMPRODUCT((Ergebniseingabe!$AM$29:$AM$58=D81)*(Ergebniseingabe!$Q$29:$Q$58=E81)*(Ergebniseingabe!$BK$29:$BK$58))&amp;":"&amp;SUMPRODUCT((Ergebniseingabe!$AM$29:$AM$58=D81)*(Ergebniseingabe!$Q$29:$Q$58=E81)*(Ergebniseingabe!$BH$29:$BH$58)),"")</f>
      </c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3"/>
      <c r="CE81" s="73"/>
      <c r="CF81" s="73"/>
      <c r="CG81" s="73"/>
    </row>
    <row r="82" spans="2:85" s="71" customFormat="1" ht="12.75">
      <c r="B82" s="71">
        <v>13</v>
      </c>
      <c r="C82" s="71" t="str">
        <f t="shared" si="13"/>
        <v>B5B4</v>
      </c>
      <c r="D82" s="71" t="str">
        <f t="shared" si="14"/>
        <v>B5</v>
      </c>
      <c r="E82" s="71" t="str">
        <f t="shared" si="15"/>
        <v>B4</v>
      </c>
      <c r="F82" s="71">
        <f>IF(SUMPRODUCT((Ergebniseingabe!$Q$29:$Q$58=D82)*(Ergebniseingabe!$AM$29:$AM$58=E82)*(ISNUMBER(Ergebniseingabe!$BK$29:$BK$58)))=1,SUMPRODUCT((Ergebniseingabe!$Q$29:$Q$58=D82)*(Ergebniseingabe!$AM$29:$AM$58=E82)*(Ergebniseingabe!$BH$29:$BH$58))&amp;":"&amp;SUMPRODUCT((Ergebniseingabe!$Q$29:$Q$58=D82)*(Ergebniseingabe!$AM$29:$AM$58=E82)*(Ergebniseingabe!$BK$29:$BK$58)),"")</f>
      </c>
      <c r="G82" s="71">
        <f>IF(SUMPRODUCT((Ergebniseingabe!$AM$29:$AM$58=D82)*(Ergebniseingabe!$Q$29:$Q$58=E82)*(ISNUMBER(Ergebniseingabe!$BK$29:$BK$58)))=1,SUMPRODUCT((Ergebniseingabe!$AM$29:$AM$58=D82)*(Ergebniseingabe!$Q$29:$Q$58=E82)*(Ergebniseingabe!$BK$29:$BK$58))&amp;":"&amp;SUMPRODUCT((Ergebniseingabe!$AM$29:$AM$58=D82)*(Ergebniseingabe!$Q$29:$Q$58=E82)*(Ergebniseingabe!$BH$29:$BH$58)),"")</f>
      </c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3"/>
      <c r="CE82" s="73"/>
      <c r="CF82" s="73"/>
      <c r="CG82" s="73"/>
    </row>
    <row r="83" spans="2:85" s="71" customFormat="1" ht="12.75">
      <c r="B83" s="71">
        <v>14</v>
      </c>
      <c r="C83" s="71" t="str">
        <f t="shared" si="13"/>
        <v>B6B4</v>
      </c>
      <c r="D83" s="71" t="str">
        <f t="shared" si="14"/>
        <v>B6</v>
      </c>
      <c r="E83" s="71" t="str">
        <f t="shared" si="15"/>
        <v>B4</v>
      </c>
      <c r="F83" s="71">
        <f>IF(SUMPRODUCT((Ergebniseingabe!$Q$29:$Q$58=D83)*(Ergebniseingabe!$AM$29:$AM$58=E83)*(ISNUMBER(Ergebniseingabe!$BK$29:$BK$58)))=1,SUMPRODUCT((Ergebniseingabe!$Q$29:$Q$58=D83)*(Ergebniseingabe!$AM$29:$AM$58=E83)*(Ergebniseingabe!$BH$29:$BH$58))&amp;":"&amp;SUMPRODUCT((Ergebniseingabe!$Q$29:$Q$58=D83)*(Ergebniseingabe!$AM$29:$AM$58=E83)*(Ergebniseingabe!$BK$29:$BK$58)),"")</f>
      </c>
      <c r="G83" s="71">
        <f>IF(SUMPRODUCT((Ergebniseingabe!$AM$29:$AM$58=D83)*(Ergebniseingabe!$Q$29:$Q$58=E83)*(ISNUMBER(Ergebniseingabe!$BK$29:$BK$58)))=1,SUMPRODUCT((Ergebniseingabe!$AM$29:$AM$58=D83)*(Ergebniseingabe!$Q$29:$Q$58=E83)*(Ergebniseingabe!$BK$29:$BK$58))&amp;":"&amp;SUMPRODUCT((Ergebniseingabe!$AM$29:$AM$58=D83)*(Ergebniseingabe!$Q$29:$Q$58=E83)*(Ergebniseingabe!$BH$29:$BH$58)),"")</f>
      </c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3"/>
      <c r="CE83" s="73"/>
      <c r="CF83" s="73"/>
      <c r="CG83" s="73"/>
    </row>
    <row r="84" spans="2:85" s="71" customFormat="1" ht="12.75">
      <c r="B84" s="71">
        <v>15</v>
      </c>
      <c r="C84" s="71" t="str">
        <f t="shared" si="13"/>
        <v>B6B5</v>
      </c>
      <c r="D84" s="71" t="str">
        <f t="shared" si="14"/>
        <v>B6</v>
      </c>
      <c r="E84" s="71" t="str">
        <f t="shared" si="15"/>
        <v>B5</v>
      </c>
      <c r="F84" s="71">
        <f>IF(SUMPRODUCT((Ergebniseingabe!$Q$29:$Q$58=D84)*(Ergebniseingabe!$AM$29:$AM$58=E84)*(ISNUMBER(Ergebniseingabe!$BK$29:$BK$58)))=1,SUMPRODUCT((Ergebniseingabe!$Q$29:$Q$58=D84)*(Ergebniseingabe!$AM$29:$AM$58=E84)*(Ergebniseingabe!$BH$29:$BH$58))&amp;":"&amp;SUMPRODUCT((Ergebniseingabe!$Q$29:$Q$58=D84)*(Ergebniseingabe!$AM$29:$AM$58=E84)*(Ergebniseingabe!$BK$29:$BK$58)),"")</f>
      </c>
      <c r="G84" s="71">
        <f>IF(SUMPRODUCT((Ergebniseingabe!$AM$29:$AM$58=D84)*(Ergebniseingabe!$Q$29:$Q$58=E84)*(ISNUMBER(Ergebniseingabe!$BK$29:$BK$58)))=1,SUMPRODUCT((Ergebniseingabe!$AM$29:$AM$58=D84)*(Ergebniseingabe!$Q$29:$Q$58=E84)*(Ergebniseingabe!$BK$29:$BK$58))&amp;":"&amp;SUMPRODUCT((Ergebniseingabe!$AM$29:$AM$58=D84)*(Ergebniseingabe!$Q$29:$Q$58=E84)*(Ergebniseingabe!$BH$29:$BH$58)),"")</f>
      </c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3"/>
      <c r="CE84" s="73"/>
      <c r="CF84" s="73"/>
      <c r="CG84" s="73"/>
    </row>
    <row r="85" spans="62:85" s="71" customFormat="1" ht="12.75"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3"/>
      <c r="CE85" s="73"/>
      <c r="CF85" s="73"/>
      <c r="CG85" s="73"/>
    </row>
    <row r="86" spans="62:85" s="71" customFormat="1" ht="12.75"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3"/>
      <c r="CE86" s="73"/>
      <c r="CF86" s="73"/>
      <c r="CG86" s="73"/>
    </row>
    <row r="87" spans="62:85" s="71" customFormat="1" ht="12.75"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3"/>
      <c r="CE87" s="73"/>
      <c r="CF87" s="73"/>
      <c r="CG87" s="73"/>
    </row>
    <row r="88" spans="62:85" s="71" customFormat="1" ht="12.75"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3"/>
      <c r="CE88" s="73"/>
      <c r="CF88" s="73"/>
      <c r="CG88" s="73"/>
    </row>
    <row r="89" spans="62:85" s="71" customFormat="1" ht="12.75"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3"/>
      <c r="CE89" s="73"/>
      <c r="CF89" s="73"/>
      <c r="CG89" s="73"/>
    </row>
    <row r="90" spans="62:85" s="71" customFormat="1" ht="12.75"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3"/>
      <c r="CE90" s="73"/>
      <c r="CF90" s="73"/>
      <c r="CG90" s="73"/>
    </row>
    <row r="91" spans="62:85" s="71" customFormat="1" ht="12.75"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3"/>
      <c r="CE91" s="73"/>
      <c r="CF91" s="73"/>
      <c r="CG91" s="73"/>
    </row>
    <row r="92" spans="62:85" s="71" customFormat="1" ht="12.75"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3"/>
      <c r="CE92" s="73"/>
      <c r="CF92" s="73"/>
      <c r="CG92" s="73"/>
    </row>
    <row r="93" spans="62:85" s="71" customFormat="1" ht="12.75"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3"/>
      <c r="CE93" s="73"/>
      <c r="CF93" s="73"/>
      <c r="CG93" s="73"/>
    </row>
    <row r="94" spans="62:85" s="71" customFormat="1" ht="12.75"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3"/>
      <c r="CE94" s="73"/>
      <c r="CF94" s="73"/>
      <c r="CG94" s="73"/>
    </row>
    <row r="95" spans="62:85" s="71" customFormat="1" ht="12.75"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3"/>
      <c r="CE95" s="73"/>
      <c r="CF95" s="73"/>
      <c r="CG95" s="73"/>
    </row>
    <row r="96" spans="62:85" s="71" customFormat="1" ht="12.75"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3"/>
      <c r="CE96" s="73"/>
      <c r="CF96" s="73"/>
      <c r="CG96" s="73"/>
    </row>
    <row r="97" spans="62:85" s="71" customFormat="1" ht="12.75"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3"/>
      <c r="CE97" s="73"/>
      <c r="CF97" s="73"/>
      <c r="CG97" s="73"/>
    </row>
    <row r="98" spans="62:85" s="71" customFormat="1" ht="12.75"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3"/>
      <c r="CE98" s="73"/>
      <c r="CF98" s="73"/>
      <c r="CG98" s="73"/>
    </row>
    <row r="99" spans="62:85" s="71" customFormat="1" ht="12.75"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3"/>
      <c r="CE99" s="73"/>
      <c r="CF99" s="73"/>
      <c r="CG99" s="73"/>
    </row>
    <row r="100" spans="62:85" s="71" customFormat="1" ht="12.75"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3"/>
      <c r="CE100" s="73"/>
      <c r="CF100" s="73"/>
      <c r="CG100" s="73"/>
    </row>
    <row r="101" spans="62:85" s="71" customFormat="1" ht="12.75"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3"/>
      <c r="CE101" s="73"/>
      <c r="CF101" s="73"/>
      <c r="CG101" s="73"/>
    </row>
    <row r="102" spans="62:85" s="71" customFormat="1" ht="12.75"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3"/>
      <c r="CE102" s="73"/>
      <c r="CF102" s="73"/>
      <c r="CG102" s="7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LeitschJa</cp:lastModifiedBy>
  <dcterms:created xsi:type="dcterms:W3CDTF">2010-02-22T09:25:35Z</dcterms:created>
  <dcterms:modified xsi:type="dcterms:W3CDTF">2017-06-02T13:02:49Z</dcterms:modified>
  <cp:category/>
  <cp:version/>
  <cp:contentType/>
  <cp:contentStatus/>
</cp:coreProperties>
</file>